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hubix\Ecole\1. Coopérer\Ceintures\Dictée\2020-2021\"/>
    </mc:Choice>
  </mc:AlternateContent>
  <xr:revisionPtr revIDLastSave="0" documentId="13_ncr:1_{A9E61EE5-063C-4A71-827A-D8BC6FBCC957}" xr6:coauthVersionLast="45" xr6:coauthVersionMax="45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Explications" sheetId="1" r:id="rId1"/>
    <sheet name="tableau élève à imprimer" sheetId="4" r:id="rId2"/>
    <sheet name="tableau élève test" sheetId="3" r:id="rId3"/>
    <sheet name="fichier correction pourcentage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7" l="1"/>
  <c r="D123" i="7"/>
  <c r="C123" i="7"/>
  <c r="D118" i="7"/>
  <c r="D119" i="7" s="1"/>
  <c r="C118" i="7"/>
  <c r="C119" i="7" s="1"/>
  <c r="D117" i="7"/>
  <c r="C117" i="7"/>
  <c r="J116" i="7"/>
  <c r="J123" i="7" s="1"/>
  <c r="I116" i="7"/>
  <c r="I123" i="7" s="1"/>
  <c r="H116" i="7"/>
  <c r="G116" i="7"/>
  <c r="F116" i="7"/>
  <c r="F123" i="7" s="1"/>
  <c r="E116" i="7"/>
  <c r="E123" i="7" s="1"/>
  <c r="D115" i="7"/>
  <c r="C115" i="7"/>
  <c r="D106" i="7"/>
  <c r="C106" i="7"/>
  <c r="D101" i="7"/>
  <c r="D102" i="7" s="1"/>
  <c r="C101" i="7"/>
  <c r="C102" i="7" s="1"/>
  <c r="D100" i="7"/>
  <c r="C100" i="7"/>
  <c r="J99" i="7"/>
  <c r="J106" i="7" s="1"/>
  <c r="I99" i="7"/>
  <c r="H99" i="7"/>
  <c r="G99" i="7"/>
  <c r="F99" i="7"/>
  <c r="F106" i="7" s="1"/>
  <c r="E99" i="7"/>
  <c r="D98" i="7"/>
  <c r="C98" i="7"/>
  <c r="F117" i="7" l="1"/>
  <c r="F118" i="7" s="1"/>
  <c r="F119" i="7" s="1"/>
  <c r="J117" i="7"/>
  <c r="J118" i="7" s="1"/>
  <c r="G117" i="7"/>
  <c r="G120" i="7" s="1"/>
  <c r="G121" i="7" s="1"/>
  <c r="F120" i="7"/>
  <c r="F121" i="7" s="1"/>
  <c r="J120" i="7"/>
  <c r="J121" i="7" s="1"/>
  <c r="H123" i="7"/>
  <c r="H117" i="7"/>
  <c r="H120" i="7" s="1"/>
  <c r="H121" i="7" s="1"/>
  <c r="E117" i="7"/>
  <c r="E120" i="7" s="1"/>
  <c r="E121" i="7" s="1"/>
  <c r="I117" i="7"/>
  <c r="I120" i="7" s="1"/>
  <c r="I121" i="7" s="1"/>
  <c r="G106" i="7"/>
  <c r="H106" i="7"/>
  <c r="E106" i="7"/>
  <c r="I106" i="7"/>
  <c r="F100" i="7"/>
  <c r="F103" i="7" s="1"/>
  <c r="F104" i="7" s="1"/>
  <c r="J100" i="7"/>
  <c r="J101" i="7" s="1"/>
  <c r="G100" i="7"/>
  <c r="G103" i="7" s="1"/>
  <c r="G104" i="7" s="1"/>
  <c r="H100" i="7"/>
  <c r="H103" i="7" s="1"/>
  <c r="H104" i="7" s="1"/>
  <c r="E100" i="7"/>
  <c r="E103" i="7" s="1"/>
  <c r="E104" i="7" s="1"/>
  <c r="I100" i="7"/>
  <c r="I103" i="7" s="1"/>
  <c r="I104" i="7" s="1"/>
  <c r="I82" i="7"/>
  <c r="I89" i="7" s="1"/>
  <c r="J89" i="7"/>
  <c r="D89" i="7"/>
  <c r="C89" i="7"/>
  <c r="D84" i="7"/>
  <c r="D85" i="7" s="1"/>
  <c r="C84" i="7"/>
  <c r="C85" i="7" s="1"/>
  <c r="D83" i="7"/>
  <c r="C83" i="7"/>
  <c r="J82" i="7"/>
  <c r="H82" i="7"/>
  <c r="H89" i="7" s="1"/>
  <c r="G82" i="7"/>
  <c r="G89" i="7" s="1"/>
  <c r="F82" i="7"/>
  <c r="F89" i="7" s="1"/>
  <c r="E82" i="7"/>
  <c r="E89" i="7" s="1"/>
  <c r="D81" i="7"/>
  <c r="C81" i="7"/>
  <c r="D72" i="7"/>
  <c r="C72" i="7"/>
  <c r="D67" i="7"/>
  <c r="D68" i="7" s="1"/>
  <c r="C67" i="7"/>
  <c r="C68" i="7" s="1"/>
  <c r="D66" i="7"/>
  <c r="C66" i="7"/>
  <c r="J65" i="7"/>
  <c r="J72" i="7" s="1"/>
  <c r="I65" i="7"/>
  <c r="H65" i="7"/>
  <c r="G65" i="7"/>
  <c r="F65" i="7"/>
  <c r="F72" i="7" s="1"/>
  <c r="E65" i="7"/>
  <c r="D64" i="7"/>
  <c r="C64" i="7"/>
  <c r="I118" i="7" l="1"/>
  <c r="I119" i="7" s="1"/>
  <c r="H118" i="7"/>
  <c r="H119" i="7" s="1"/>
  <c r="E118" i="7"/>
  <c r="E119" i="7" s="1"/>
  <c r="G118" i="7"/>
  <c r="G119" i="7" s="1"/>
  <c r="J103" i="7"/>
  <c r="J104" i="7" s="1"/>
  <c r="G101" i="7"/>
  <c r="G102" i="7" s="1"/>
  <c r="F101" i="7"/>
  <c r="F102" i="7" s="1"/>
  <c r="I101" i="7"/>
  <c r="I102" i="7" s="1"/>
  <c r="H101" i="7"/>
  <c r="H102" i="7" s="1"/>
  <c r="E101" i="7"/>
  <c r="E102" i="7" s="1"/>
  <c r="G83" i="7"/>
  <c r="G84" i="7"/>
  <c r="G85" i="7" s="1"/>
  <c r="H83" i="7"/>
  <c r="H84" i="7" s="1"/>
  <c r="H85" i="7" s="1"/>
  <c r="G86" i="7"/>
  <c r="G87" i="7" s="1"/>
  <c r="E83" i="7"/>
  <c r="E86" i="7" s="1"/>
  <c r="E87" i="7" s="1"/>
  <c r="I83" i="7"/>
  <c r="I86" i="7" s="1"/>
  <c r="I87" i="7" s="1"/>
  <c r="F83" i="7"/>
  <c r="F86" i="7" s="1"/>
  <c r="F87" i="7" s="1"/>
  <c r="J83" i="7"/>
  <c r="J86" i="7" s="1"/>
  <c r="J87" i="7" s="1"/>
  <c r="H69" i="7"/>
  <c r="H70" i="7" s="1"/>
  <c r="G72" i="7"/>
  <c r="H72" i="7"/>
  <c r="E72" i="7"/>
  <c r="I72" i="7"/>
  <c r="F66" i="7"/>
  <c r="F67" i="7" s="1"/>
  <c r="F68" i="7" s="1"/>
  <c r="J66" i="7"/>
  <c r="J69" i="7" s="1"/>
  <c r="J70" i="7" s="1"/>
  <c r="G66" i="7"/>
  <c r="G67" i="7" s="1"/>
  <c r="G68" i="7" s="1"/>
  <c r="F69" i="7"/>
  <c r="F70" i="7" s="1"/>
  <c r="H66" i="7"/>
  <c r="H67" i="7" s="1"/>
  <c r="H68" i="7" s="1"/>
  <c r="E66" i="7"/>
  <c r="E69" i="7" s="1"/>
  <c r="E70" i="7" s="1"/>
  <c r="I66" i="7"/>
  <c r="I69" i="7" s="1"/>
  <c r="I70" i="7" s="1"/>
  <c r="D55" i="7"/>
  <c r="C55" i="7"/>
  <c r="D50" i="7"/>
  <c r="D51" i="7" s="1"/>
  <c r="C50" i="7"/>
  <c r="C51" i="7" s="1"/>
  <c r="D49" i="7"/>
  <c r="C49" i="7"/>
  <c r="J48" i="7"/>
  <c r="J55" i="7" s="1"/>
  <c r="I48" i="7"/>
  <c r="I55" i="7" s="1"/>
  <c r="H48" i="7"/>
  <c r="H55" i="7" s="1"/>
  <c r="G48" i="7"/>
  <c r="F48" i="7"/>
  <c r="F55" i="7" s="1"/>
  <c r="E48" i="7"/>
  <c r="E55" i="7" s="1"/>
  <c r="D47" i="7"/>
  <c r="C47" i="7"/>
  <c r="C28" i="7"/>
  <c r="D34" i="7"/>
  <c r="C34" i="7"/>
  <c r="D29" i="7"/>
  <c r="D30" i="7" s="1"/>
  <c r="C29" i="7"/>
  <c r="C30" i="7" s="1"/>
  <c r="D28" i="7"/>
  <c r="J27" i="7"/>
  <c r="J34" i="7" s="1"/>
  <c r="I27" i="7"/>
  <c r="I34" i="7" s="1"/>
  <c r="H27" i="7"/>
  <c r="G27" i="7"/>
  <c r="F27" i="7"/>
  <c r="F34" i="7" s="1"/>
  <c r="E27" i="7"/>
  <c r="E34" i="7" s="1"/>
  <c r="D26" i="7"/>
  <c r="C26" i="7"/>
  <c r="H86" i="7" l="1"/>
  <c r="H87" i="7" s="1"/>
  <c r="J84" i="7"/>
  <c r="I84" i="7"/>
  <c r="I85" i="7" s="1"/>
  <c r="F84" i="7"/>
  <c r="F85" i="7" s="1"/>
  <c r="E84" i="7"/>
  <c r="E85" i="7" s="1"/>
  <c r="G69" i="7"/>
  <c r="G70" i="7" s="1"/>
  <c r="J67" i="7"/>
  <c r="I67" i="7"/>
  <c r="I68" i="7" s="1"/>
  <c r="E67" i="7"/>
  <c r="E68" i="7" s="1"/>
  <c r="H49" i="7"/>
  <c r="H50" i="7"/>
  <c r="H51" i="7" s="1"/>
  <c r="E49" i="7"/>
  <c r="E50" i="7" s="1"/>
  <c r="E51" i="7" s="1"/>
  <c r="I49" i="7"/>
  <c r="I52" i="7" s="1"/>
  <c r="I53" i="7" s="1"/>
  <c r="I50" i="7"/>
  <c r="I51" i="7" s="1"/>
  <c r="H52" i="7"/>
  <c r="H53" i="7" s="1"/>
  <c r="F49" i="7"/>
  <c r="F52" i="7" s="1"/>
  <c r="F53" i="7" s="1"/>
  <c r="J49" i="7"/>
  <c r="J52" i="7" s="1"/>
  <c r="J53" i="7" s="1"/>
  <c r="G55" i="7"/>
  <c r="G49" i="7"/>
  <c r="G52" i="7" s="1"/>
  <c r="G53" i="7" s="1"/>
  <c r="F28" i="7"/>
  <c r="F31" i="7" s="1"/>
  <c r="F32" i="7" s="1"/>
  <c r="J28" i="7"/>
  <c r="J31" i="7" s="1"/>
  <c r="J32" i="7" s="1"/>
  <c r="F29" i="7"/>
  <c r="F30" i="7" s="1"/>
  <c r="G34" i="7"/>
  <c r="G28" i="7"/>
  <c r="G31" i="7" s="1"/>
  <c r="G32" i="7" s="1"/>
  <c r="H34" i="7"/>
  <c r="H28" i="7"/>
  <c r="H31" i="7" s="1"/>
  <c r="H32" i="7" s="1"/>
  <c r="E28" i="7"/>
  <c r="E31" i="7" s="1"/>
  <c r="E32" i="7" s="1"/>
  <c r="I28" i="7"/>
  <c r="I31" i="7" s="1"/>
  <c r="I32" i="7" s="1"/>
  <c r="J6" i="7"/>
  <c r="J7" i="7" s="1"/>
  <c r="J10" i="7" s="1"/>
  <c r="J11" i="7" s="1"/>
  <c r="I6" i="7"/>
  <c r="I7" i="7" s="1"/>
  <c r="I8" i="7" s="1"/>
  <c r="I9" i="7" s="1"/>
  <c r="C5" i="7"/>
  <c r="C13" i="7"/>
  <c r="C8" i="7"/>
  <c r="C9" i="7" s="1"/>
  <c r="C7" i="7"/>
  <c r="D13" i="7"/>
  <c r="E52" i="7" l="1"/>
  <c r="E53" i="7" s="1"/>
  <c r="J50" i="7"/>
  <c r="G50" i="7"/>
  <c r="G51" i="7" s="1"/>
  <c r="F50" i="7"/>
  <c r="F51" i="7" s="1"/>
  <c r="G29" i="7"/>
  <c r="G30" i="7" s="1"/>
  <c r="I13" i="7"/>
  <c r="J13" i="7"/>
  <c r="H29" i="7"/>
  <c r="H30" i="7" s="1"/>
  <c r="J29" i="7"/>
  <c r="E29" i="7"/>
  <c r="E30" i="7" s="1"/>
  <c r="I29" i="7"/>
  <c r="I30" i="7" s="1"/>
  <c r="J8" i="7"/>
  <c r="I10" i="7"/>
  <c r="I11" i="7" s="1"/>
  <c r="D7" i="7"/>
  <c r="D5" i="7"/>
  <c r="F6" i="7"/>
  <c r="G6" i="7"/>
  <c r="H6" i="7"/>
  <c r="E6" i="7"/>
  <c r="E7" i="7" s="1"/>
  <c r="H13" i="7" l="1"/>
  <c r="D8" i="7"/>
  <c r="D9" i="7" s="1"/>
  <c r="E13" i="7"/>
  <c r="F13" i="7"/>
  <c r="G13" i="7"/>
  <c r="H7" i="7"/>
  <c r="H10" i="7" s="1"/>
  <c r="H11" i="7" s="1"/>
  <c r="G7" i="7"/>
  <c r="G8" i="7" s="1"/>
  <c r="G9" i="7" s="1"/>
  <c r="H8" i="7" l="1"/>
  <c r="H9" i="7" s="1"/>
  <c r="F7" i="7"/>
  <c r="G10" i="7"/>
  <c r="G11" i="7" s="1"/>
  <c r="F10" i="7" l="1"/>
  <c r="F11" i="7" s="1"/>
  <c r="F8" i="7"/>
  <c r="F9" i="7" s="1"/>
  <c r="E10" i="7"/>
  <c r="E11" i="7" s="1"/>
  <c r="E8" i="7"/>
  <c r="E9" i="7" s="1"/>
</calcChain>
</file>

<file path=xl/sharedStrings.xml><?xml version="1.0" encoding="utf-8"?>
<sst xmlns="http://schemas.openxmlformats.org/spreadsheetml/2006/main" count="197" uniqueCount="62">
  <si>
    <t>Fonctionnement</t>
  </si>
  <si>
    <t>Seuils de réussites</t>
  </si>
  <si>
    <t>85 % de réussites</t>
  </si>
  <si>
    <t>au dessous de 85%</t>
  </si>
  <si>
    <t>L'élève monte de niveau</t>
  </si>
  <si>
    <t>L'élève baisse de niveau</t>
  </si>
  <si>
    <t>A chaque dictée l'élève peut changer de niveau en fonction de ses réussites. Il prendra ainsi conscience de ses progrès</t>
  </si>
  <si>
    <t>Limites</t>
  </si>
  <si>
    <t>En V.1 le niveau correspond simplement aux mots noircis. On peut augmenter la différenciation en faisant des dictées plus courtes pour certains mais dans ce cas il faut ajuster le nombre de mot à ne pas noircir</t>
  </si>
  <si>
    <t>Cet outil sert  mesurer le nombre de mots réussis dans une dictée. L'élève voit ainsi son niveau réel et ses progrès. Il faut lier cela à un affichage du niveau de l'élève pour qu'il se rende compte visuellement de ses progrès et de son objectif (monter de niveau)</t>
  </si>
  <si>
    <t>Le pourcentage de mots peut être ajusté en fonction du pourcentage de réussites à chaque dictée ou selon la difficulté de la dictée</t>
  </si>
  <si>
    <t>L'élève reste au même niveau et reste au même niveau</t>
  </si>
  <si>
    <t>pourcentage</t>
  </si>
  <si>
    <t>Dictée N°</t>
  </si>
  <si>
    <t>ceinture</t>
  </si>
  <si>
    <t>95 % de réussite</t>
  </si>
  <si>
    <t>blanche</t>
  </si>
  <si>
    <t>jaune</t>
  </si>
  <si>
    <t>orange</t>
  </si>
  <si>
    <t>violette</t>
  </si>
  <si>
    <t>verte</t>
  </si>
  <si>
    <t>bleue</t>
  </si>
  <si>
    <t>marron</t>
  </si>
  <si>
    <t>noire</t>
  </si>
  <si>
    <t>or</t>
  </si>
  <si>
    <t>champion</t>
  </si>
  <si>
    <t>étoile</t>
  </si>
  <si>
    <t>Nombre de mots donnés</t>
  </si>
  <si>
    <t>pourcentage élève</t>
  </si>
  <si>
    <t>Si l'élève est au niveau 1 étoile il faut limiter le nombre de mots à ne pas noircir à 60 %</t>
  </si>
  <si>
    <t>Si l'élève est au niveau 3 étoiles il faut limiter le nombre de mots à ne pas noircir à 20 %</t>
  </si>
  <si>
    <t>Si l'élève est au niveau 4 étoiles il faut limiter le nombre de mots à ne pas noircir à  5%</t>
  </si>
  <si>
    <r>
      <rPr>
        <u/>
        <sz val="11"/>
        <color theme="1"/>
        <rFont val="Comic Sans MS"/>
        <family val="4"/>
      </rPr>
      <t>consigne</t>
    </r>
    <r>
      <rPr>
        <sz val="11"/>
        <color theme="1"/>
        <rFont val="Comic Sans MS"/>
        <family val="4"/>
      </rPr>
      <t xml:space="preserve"> : Tu dois noircir … mots</t>
    </r>
  </si>
  <si>
    <t>Niveau personnel</t>
  </si>
  <si>
    <t>Niveau 2</t>
  </si>
  <si>
    <t>Niveau 3</t>
  </si>
  <si>
    <t>Niveau 4</t>
  </si>
  <si>
    <t>Nombre de mots justes nécessaires pour monter de niveau</t>
  </si>
  <si>
    <t>Nombre de mots à noircir</t>
  </si>
  <si>
    <t>Nombre de mots justes pour descendre</t>
  </si>
  <si>
    <t xml:space="preserve">En rouge les lignes à remplir quand on corrige la dictée. </t>
  </si>
  <si>
    <t>Nombre de mots de la dictée</t>
  </si>
  <si>
    <t>Nombre d'erreurs</t>
  </si>
  <si>
    <t>Si l'élève est au niveau 2 étoiles il faut limiter le nombre de mots à ne pas noircir à 40 %</t>
  </si>
  <si>
    <t>Nombre d'erreurs maximum pour monter</t>
  </si>
  <si>
    <t>Nombre d'erreurs limite pour ne pas descendre</t>
  </si>
  <si>
    <t>Pourcentage de mots dictés</t>
  </si>
  <si>
    <t>Modifier le pourcentage pour passer du niveau 0 au niveau 1 à 90 % sinon cela n'autorise aucune erreur (j'ai mis 85%)</t>
  </si>
  <si>
    <t>Proposition</t>
  </si>
  <si>
    <r>
      <t xml:space="preserve">Faire attention (si on lie cela à la dicté noircie) que le nombre de mots noircis ne soit pas trop faible sinon le pourcentage est faussé: </t>
    </r>
    <r>
      <rPr>
        <b/>
        <sz val="11"/>
        <color theme="0" tint="-0.499984740745262"/>
        <rFont val="Comic Sans MS"/>
        <family val="4"/>
      </rPr>
      <t>préférer l'utilisation d'un pourcentage fixe</t>
    </r>
  </si>
  <si>
    <t>En vert la ligne que l'on reporte sur la feuille des élèves.</t>
  </si>
  <si>
    <t>Dictée 1:  le balais</t>
  </si>
  <si>
    <t>Niveau 0 (police boite)</t>
  </si>
  <si>
    <t>Niveau 5</t>
  </si>
  <si>
    <t>Niveau 1 (dictée à trous + conj)</t>
  </si>
  <si>
    <t>Dictée 2 :  le tounoi</t>
  </si>
  <si>
    <t>Dictée 3 :  Halloween à Poudlard</t>
  </si>
  <si>
    <t>Niveau 6 (+ x mots)</t>
  </si>
  <si>
    <t>Dictée 4 :  La potion d'hermione</t>
  </si>
  <si>
    <t>Dictée 5 :  La coupe de cheveux de Ron</t>
  </si>
  <si>
    <t>Dictée 6 :  Le concours de jus de raisin</t>
  </si>
  <si>
    <t>Dictée 7 :  L'hiver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</si>
</sst>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8"/>
      <name val="Calibri"/>
      <family val="2"/>
      <scheme val="minor"/>
    </font>
    <font>
      <sz val="10"/>
      <color theme="1"/>
      <name val="Comic Sans MS"/>
      <family val="4"/>
    </font>
    <font>
      <sz val="9"/>
      <color theme="1"/>
      <name val="Comic Sans MS"/>
      <family val="4"/>
    </font>
    <font>
      <u/>
      <sz val="11"/>
      <color theme="1"/>
      <name val="Comic Sans MS"/>
      <family val="4"/>
    </font>
    <font>
      <sz val="11"/>
      <name val="Comic Sans MS"/>
      <family val="4"/>
    </font>
    <font>
      <sz val="11"/>
      <color rgb="FFFF0000"/>
      <name val="Comic Sans MS"/>
      <family val="4"/>
    </font>
    <font>
      <b/>
      <sz val="11"/>
      <color rgb="FFFF0000"/>
      <name val="Calibri"/>
      <family val="2"/>
      <scheme val="minor"/>
    </font>
    <font>
      <sz val="14"/>
      <color theme="1"/>
      <name val="Albertus Medium"/>
      <family val="2"/>
    </font>
    <font>
      <b/>
      <sz val="11"/>
      <color theme="0" tint="-0.499984740745262"/>
      <name val="Comic Sans MS"/>
      <family val="4"/>
    </font>
    <font>
      <sz val="11"/>
      <color theme="0"/>
      <name val="Comic Sans MS"/>
      <family val="4"/>
    </font>
    <font>
      <sz val="11"/>
      <color rgb="FF00B05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2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</cellXfs>
  <cellStyles count="4">
    <cellStyle name="Normal" xfId="0" builtinId="0"/>
    <cellStyle name="Normal 4" xfId="1" xr:uid="{00000000-0005-0000-0000-000001000000}"/>
    <cellStyle name="Normal 5" xfId="2" xr:uid="{00000000-0005-0000-0000-000002000000}"/>
    <cellStyle name="Pourcentage" xfId="3" builtinId="5"/>
  </cellStyles>
  <dxfs count="0"/>
  <tableStyles count="0" defaultTableStyle="TableStyleMedium2" defaultPivotStyle="PivotStyleLight16"/>
  <colors>
    <mruColors>
      <color rgb="FFFFFF66"/>
      <color rgb="FFCC00FF"/>
      <color rgb="FF9999FF"/>
      <color rgb="FFFF66CC"/>
      <color rgb="FFFF00FF"/>
      <color rgb="FFCC6600"/>
      <color rgb="FF00CC00"/>
      <color rgb="FF00FF00"/>
      <color rgb="FFCC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élève à imprimer'!$A$7</c:f>
              <c:strCache>
                <c:ptCount val="1"/>
                <c:pt idx="0">
                  <c:v>pourcentage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'tableau élève à imprimer'!$B$4:$Q$4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'tableau élève à imprimer'!$B$7:$Q$7</c:f>
              <c:numCache>
                <c:formatCode>General</c:formatCode>
                <c:ptCount val="1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23F-B187-18C72081B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56800"/>
        <c:axId val="113358336"/>
      </c:barChart>
      <c:catAx>
        <c:axId val="11335680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58336"/>
        <c:crosses val="autoZero"/>
        <c:auto val="1"/>
        <c:lblAlgn val="ctr"/>
        <c:lblOffset val="100"/>
        <c:noMultiLvlLbl val="0"/>
      </c:catAx>
      <c:valAx>
        <c:axId val="113358336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accent3"/>
              </a:solidFill>
              <a:prstDash val="solid"/>
              <a:miter lim="800000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56800"/>
        <c:crosses val="autoZero"/>
        <c:crossBetween val="between"/>
        <c:majorUnit val="2"/>
      </c:valAx>
      <c:spPr>
        <a:noFill/>
        <a:ln>
          <a:solidFill>
            <a:schemeClr val="dk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élève test'!$A$7</c:f>
              <c:strCache>
                <c:ptCount val="1"/>
                <c:pt idx="0">
                  <c:v>pourcentage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'tableau élève test'!$B$4:$Q$4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'tableau élève test'!$B$7:$Q$7</c:f>
              <c:numCache>
                <c:formatCode>General</c:formatCode>
                <c:ptCount val="16"/>
                <c:pt idx="0">
                  <c:v>38</c:v>
                </c:pt>
                <c:pt idx="1">
                  <c:v>48</c:v>
                </c:pt>
                <c:pt idx="2">
                  <c:v>82</c:v>
                </c:pt>
                <c:pt idx="3">
                  <c:v>88</c:v>
                </c:pt>
                <c:pt idx="4">
                  <c:v>95</c:v>
                </c:pt>
                <c:pt idx="5">
                  <c:v>97</c:v>
                </c:pt>
                <c:pt idx="6">
                  <c:v>99</c:v>
                </c:pt>
                <c:pt idx="7">
                  <c:v>85</c:v>
                </c:pt>
                <c:pt idx="8">
                  <c:v>81</c:v>
                </c:pt>
                <c:pt idx="9">
                  <c:v>97</c:v>
                </c:pt>
                <c:pt idx="10">
                  <c:v>52</c:v>
                </c:pt>
                <c:pt idx="11">
                  <c:v>88</c:v>
                </c:pt>
                <c:pt idx="12">
                  <c:v>91</c:v>
                </c:pt>
                <c:pt idx="13">
                  <c:v>93</c:v>
                </c:pt>
                <c:pt idx="14">
                  <c:v>98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C-44D1-A985-25DA72B11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94656"/>
        <c:axId val="149896192"/>
      </c:barChart>
      <c:catAx>
        <c:axId val="14989465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896192"/>
        <c:crosses val="autoZero"/>
        <c:auto val="1"/>
        <c:lblAlgn val="ctr"/>
        <c:lblOffset val="100"/>
        <c:noMultiLvlLbl val="0"/>
      </c:catAx>
      <c:valAx>
        <c:axId val="149896192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accent3"/>
              </a:solidFill>
              <a:prstDash val="solid"/>
              <a:miter lim="800000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894656"/>
        <c:crosses val="autoZero"/>
        <c:crossBetween val="between"/>
        <c:majorUnit val="2"/>
      </c:valAx>
      <c:spPr>
        <a:noFill/>
        <a:ln>
          <a:solidFill>
            <a:schemeClr val="dk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7</xdr:row>
      <xdr:rowOff>185736</xdr:rowOff>
    </xdr:from>
    <xdr:to>
      <xdr:col>14</xdr:col>
      <xdr:colOff>238125</xdr:colOff>
      <xdr:row>33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E1C9B83-EC1E-4D42-BC9F-514C8E739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85725</xdr:rowOff>
    </xdr:from>
    <xdr:to>
      <xdr:col>2</xdr:col>
      <xdr:colOff>541020</xdr:colOff>
      <xdr:row>2</xdr:row>
      <xdr:rowOff>19050</xdr:rowOff>
    </xdr:to>
    <xdr:sp macro="" textlink="">
      <xdr:nvSpPr>
        <xdr:cNvPr id="3" name="Rectangle : avec coins rognés en diagonale 2">
          <a:extLst>
            <a:ext uri="{FF2B5EF4-FFF2-40B4-BE49-F238E27FC236}">
              <a16:creationId xmlns:a16="http://schemas.microsoft.com/office/drawing/2014/main" id="{211C4139-B403-4464-9553-723AA5E9CF9F}"/>
            </a:ext>
          </a:extLst>
        </xdr:cNvPr>
        <xdr:cNvSpPr>
          <a:spLocks/>
        </xdr:cNvSpPr>
      </xdr:nvSpPr>
      <xdr:spPr>
        <a:xfrm>
          <a:off x="76200" y="85725"/>
          <a:ext cx="1973580" cy="329565"/>
        </a:xfrm>
        <a:prstGeom prst="snip2DiagRect">
          <a:avLst>
            <a:gd name="adj1" fmla="val 0"/>
            <a:gd name="adj2" fmla="val 16667"/>
          </a:avLst>
        </a:prstGeom>
        <a:gradFill rotWithShape="1">
          <a:gsLst>
            <a:gs pos="0">
              <a:srgbClr val="8064A2">
                <a:tint val="50000"/>
                <a:satMod val="300000"/>
              </a:srgbClr>
            </a:gs>
            <a:gs pos="35000">
              <a:srgbClr val="8064A2">
                <a:tint val="37000"/>
                <a:satMod val="300000"/>
              </a:srgbClr>
            </a:gs>
            <a:gs pos="100000">
              <a:srgbClr val="8064A2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FR" sz="1000" kern="1400">
              <a:solidFill>
                <a:srgbClr val="000000"/>
              </a:solidFill>
              <a:effectLst/>
              <a:latin typeface="Comic Sans MS" panose="030F0702030302020204" pitchFamily="66" charset="0"/>
              <a:ea typeface="Times New Roman" panose="02020603050405020304" pitchFamily="18" charset="0"/>
            </a:rPr>
            <a:t>Nom : ………………………</a:t>
          </a:r>
          <a:endParaRPr lang="fr-FR" sz="1000" kern="14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428625</xdr:colOff>
      <xdr:row>13</xdr:row>
      <xdr:rowOff>66675</xdr:rowOff>
    </xdr:from>
    <xdr:to>
      <xdr:col>14</xdr:col>
      <xdr:colOff>161925</xdr:colOff>
      <xdr:row>13</xdr:row>
      <xdr:rowOff>76200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418C8D11-6768-45A7-823E-C6BE518F8EF2}"/>
            </a:ext>
          </a:extLst>
        </xdr:cNvPr>
        <xdr:cNvCxnSpPr/>
      </xdr:nvCxnSpPr>
      <xdr:spPr>
        <a:xfrm>
          <a:off x="428625" y="2828925"/>
          <a:ext cx="76009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10</xdr:row>
      <xdr:rowOff>180975</xdr:rowOff>
    </xdr:from>
    <xdr:to>
      <xdr:col>14</xdr:col>
      <xdr:colOff>123825</xdr:colOff>
      <xdr:row>10</xdr:row>
      <xdr:rowOff>190500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BE383BD0-AC77-4F4D-ADDB-3965D409F976}"/>
            </a:ext>
          </a:extLst>
        </xdr:cNvPr>
        <xdr:cNvCxnSpPr/>
      </xdr:nvCxnSpPr>
      <xdr:spPr>
        <a:xfrm>
          <a:off x="390525" y="2314575"/>
          <a:ext cx="76009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104774</xdr:colOff>
      <xdr:row>10</xdr:row>
      <xdr:rowOff>190500</xdr:rowOff>
    </xdr:from>
    <xdr:to>
      <xdr:col>16</xdr:col>
      <xdr:colOff>447675</xdr:colOff>
      <xdr:row>13</xdr:row>
      <xdr:rowOff>76200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357235E-8719-47E9-9204-9549F90ECAF9}"/>
            </a:ext>
          </a:extLst>
        </xdr:cNvPr>
        <xdr:cNvSpPr/>
      </xdr:nvSpPr>
      <xdr:spPr>
        <a:xfrm>
          <a:off x="7972424" y="2324100"/>
          <a:ext cx="1409701" cy="51435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900">
              <a:solidFill>
                <a:sysClr val="windowText" lastClr="000000"/>
              </a:solidFill>
            </a:rPr>
            <a:t>J'ai réussi ma ceinture et je reste à mon étoile.</a:t>
          </a:r>
        </a:p>
      </xdr:txBody>
    </xdr:sp>
    <xdr:clientData/>
  </xdr:twoCellAnchor>
  <xdr:twoCellAnchor>
    <xdr:from>
      <xdr:col>14</xdr:col>
      <xdr:colOff>104775</xdr:colOff>
      <xdr:row>14</xdr:row>
      <xdr:rowOff>104774</xdr:rowOff>
    </xdr:from>
    <xdr:to>
      <xdr:col>16</xdr:col>
      <xdr:colOff>457200</xdr:colOff>
      <xdr:row>18</xdr:row>
      <xdr:rowOff>76199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B6C6CB6-D386-44FC-A786-89582D9FEA9E}"/>
            </a:ext>
          </a:extLst>
        </xdr:cNvPr>
        <xdr:cNvSpPr/>
      </xdr:nvSpPr>
      <xdr:spPr>
        <a:xfrm>
          <a:off x="7972425" y="3076574"/>
          <a:ext cx="1419225" cy="8096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900">
              <a:solidFill>
                <a:sysClr val="windowText" lastClr="000000"/>
              </a:solidFill>
            </a:rPr>
            <a:t>J'ai n'ai pas réussi ma ceinture je descends de niveau. continue</a:t>
          </a:r>
          <a:r>
            <a:rPr lang="fr-FR" sz="900" baseline="0">
              <a:solidFill>
                <a:sysClr val="windowText" lastClr="000000"/>
              </a:solidFill>
            </a:rPr>
            <a:t> tu vas réussir</a:t>
          </a:r>
          <a:endParaRPr lang="fr-FR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104775</xdr:colOff>
      <xdr:row>7</xdr:row>
      <xdr:rowOff>142875</xdr:rowOff>
    </xdr:from>
    <xdr:to>
      <xdr:col>16</xdr:col>
      <xdr:colOff>457200</xdr:colOff>
      <xdr:row>10</xdr:row>
      <xdr:rowOff>133350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45B00E1-466F-49AF-BD62-01FD1240A7E6}"/>
            </a:ext>
          </a:extLst>
        </xdr:cNvPr>
        <xdr:cNvSpPr/>
      </xdr:nvSpPr>
      <xdr:spPr>
        <a:xfrm>
          <a:off x="7972425" y="1647825"/>
          <a:ext cx="1419225" cy="6191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900">
              <a:solidFill>
                <a:sysClr val="windowText" lastClr="000000"/>
              </a:solidFill>
            </a:rPr>
            <a:t>J'ai réussi ma ceinture et je monte d'étoile. bravo</a:t>
          </a:r>
        </a:p>
      </xdr:txBody>
    </xdr:sp>
    <xdr:clientData/>
  </xdr:twoCellAnchor>
  <xdr:twoCellAnchor>
    <xdr:from>
      <xdr:col>3</xdr:col>
      <xdr:colOff>85725</xdr:colOff>
      <xdr:row>0</xdr:row>
      <xdr:rowOff>76200</xdr:rowOff>
    </xdr:from>
    <xdr:to>
      <xdr:col>16</xdr:col>
      <xdr:colOff>200025</xdr:colOff>
      <xdr:row>2</xdr:row>
      <xdr:rowOff>9525</xdr:rowOff>
    </xdr:to>
    <xdr:sp macro="" textlink="">
      <xdr:nvSpPr>
        <xdr:cNvPr id="9" name="Rectangle : avec coins rognés en diagonale 8">
          <a:extLst>
            <a:ext uri="{FF2B5EF4-FFF2-40B4-BE49-F238E27FC236}">
              <a16:creationId xmlns:a16="http://schemas.microsoft.com/office/drawing/2014/main" id="{CE032294-52CD-4E4D-A960-AD39A5546195}"/>
            </a:ext>
          </a:extLst>
        </xdr:cNvPr>
        <xdr:cNvSpPr>
          <a:spLocks/>
        </xdr:cNvSpPr>
      </xdr:nvSpPr>
      <xdr:spPr>
        <a:xfrm>
          <a:off x="2085975" y="76200"/>
          <a:ext cx="7048500" cy="352425"/>
        </a:xfrm>
        <a:prstGeom prst="snip2DiagRect">
          <a:avLst>
            <a:gd name="adj1" fmla="val 0"/>
            <a:gd name="adj2" fmla="val 16667"/>
          </a:avLst>
        </a:prstGeom>
        <a:gradFill rotWithShape="1">
          <a:gsLst>
            <a:gs pos="0">
              <a:srgbClr val="8064A2">
                <a:tint val="50000"/>
                <a:satMod val="300000"/>
              </a:srgbClr>
            </a:gs>
            <a:gs pos="35000">
              <a:srgbClr val="8064A2">
                <a:tint val="37000"/>
                <a:satMod val="300000"/>
              </a:srgbClr>
            </a:gs>
            <a:gs pos="100000">
              <a:srgbClr val="8064A2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FR" sz="1400" b="1" kern="1400">
              <a:solidFill>
                <a:srgbClr val="000000"/>
              </a:solidFill>
              <a:effectLst/>
              <a:latin typeface="Calligraphic" pitchFamily="2" charset="0"/>
              <a:ea typeface="Times New Roman" panose="02020603050405020304" pitchFamily="18" charset="0"/>
            </a:rPr>
            <a:t>Fiche de suivi en dictée</a:t>
          </a:r>
        </a:p>
      </xdr:txBody>
    </xdr:sp>
    <xdr:clientData/>
  </xdr:twoCellAnchor>
  <xdr:twoCellAnchor editAs="oneCell">
    <xdr:from>
      <xdr:col>14</xdr:col>
      <xdr:colOff>190500</xdr:colOff>
      <xdr:row>31</xdr:row>
      <xdr:rowOff>76200</xdr:rowOff>
    </xdr:from>
    <xdr:to>
      <xdr:col>15</xdr:col>
      <xdr:colOff>20955</xdr:colOff>
      <xdr:row>33</xdr:row>
      <xdr:rowOff>9525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888C153D-FEA3-4F14-84FE-B82C8E796F45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610350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200025</xdr:colOff>
      <xdr:row>23</xdr:row>
      <xdr:rowOff>76200</xdr:rowOff>
    </xdr:from>
    <xdr:to>
      <xdr:col>15</xdr:col>
      <xdr:colOff>30480</xdr:colOff>
      <xdr:row>25</xdr:row>
      <xdr:rowOff>9525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37C6083-CE5D-47C4-904F-B430DF80868A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4933950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180975</xdr:colOff>
      <xdr:row>19</xdr:row>
      <xdr:rowOff>85725</xdr:rowOff>
    </xdr:from>
    <xdr:to>
      <xdr:col>15</xdr:col>
      <xdr:colOff>11430</xdr:colOff>
      <xdr:row>21</xdr:row>
      <xdr:rowOff>19050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52CC0BD-D025-48E1-900B-0FA5A128043D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105275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190500</xdr:colOff>
      <xdr:row>27</xdr:row>
      <xdr:rowOff>76200</xdr:rowOff>
    </xdr:from>
    <xdr:to>
      <xdr:col>15</xdr:col>
      <xdr:colOff>20955</xdr:colOff>
      <xdr:row>29</xdr:row>
      <xdr:rowOff>9525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13023B0-13F4-40C2-A562-5225091212E1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772150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7</xdr:row>
      <xdr:rowOff>185736</xdr:rowOff>
    </xdr:from>
    <xdr:to>
      <xdr:col>14</xdr:col>
      <xdr:colOff>238125</xdr:colOff>
      <xdr:row>33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C30F98C-08DC-4A32-8737-1D4BCAB88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85725</xdr:rowOff>
    </xdr:from>
    <xdr:to>
      <xdr:col>2</xdr:col>
      <xdr:colOff>285750</xdr:colOff>
      <xdr:row>2</xdr:row>
      <xdr:rowOff>19050</xdr:rowOff>
    </xdr:to>
    <xdr:sp macro="" textlink="">
      <xdr:nvSpPr>
        <xdr:cNvPr id="3" name="Rectangle : avec coins rognés en diagonale 2">
          <a:extLst>
            <a:ext uri="{FF2B5EF4-FFF2-40B4-BE49-F238E27FC236}">
              <a16:creationId xmlns:a16="http://schemas.microsoft.com/office/drawing/2014/main" id="{B1EDA272-4B38-4D4B-8903-72EC1CACC6D5}"/>
            </a:ext>
          </a:extLst>
        </xdr:cNvPr>
        <xdr:cNvSpPr>
          <a:spLocks/>
        </xdr:cNvSpPr>
      </xdr:nvSpPr>
      <xdr:spPr>
        <a:xfrm>
          <a:off x="76200" y="85725"/>
          <a:ext cx="1676400" cy="352425"/>
        </a:xfrm>
        <a:prstGeom prst="snip2DiagRect">
          <a:avLst>
            <a:gd name="adj1" fmla="val 0"/>
            <a:gd name="adj2" fmla="val 16667"/>
          </a:avLst>
        </a:prstGeom>
        <a:gradFill rotWithShape="1">
          <a:gsLst>
            <a:gs pos="0">
              <a:srgbClr val="8064A2">
                <a:tint val="50000"/>
                <a:satMod val="300000"/>
              </a:srgbClr>
            </a:gs>
            <a:gs pos="35000">
              <a:srgbClr val="8064A2">
                <a:tint val="37000"/>
                <a:satMod val="300000"/>
              </a:srgbClr>
            </a:gs>
            <a:gs pos="100000">
              <a:srgbClr val="8064A2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FR" sz="1000" kern="1400">
              <a:solidFill>
                <a:srgbClr val="000000"/>
              </a:solidFill>
              <a:effectLst/>
              <a:latin typeface="Comic Sans MS" panose="030F0702030302020204" pitchFamily="66" charset="0"/>
              <a:ea typeface="Times New Roman" panose="02020603050405020304" pitchFamily="18" charset="0"/>
            </a:rPr>
            <a:t>Nom : ………………………</a:t>
          </a:r>
          <a:endParaRPr lang="fr-FR" sz="1000" kern="14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428625</xdr:colOff>
      <xdr:row>13</xdr:row>
      <xdr:rowOff>66675</xdr:rowOff>
    </xdr:from>
    <xdr:to>
      <xdr:col>14</xdr:col>
      <xdr:colOff>161925</xdr:colOff>
      <xdr:row>13</xdr:row>
      <xdr:rowOff>76200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1DDCBD6A-BCF7-4251-B08A-9A45BA7F972A}"/>
            </a:ext>
          </a:extLst>
        </xdr:cNvPr>
        <xdr:cNvCxnSpPr/>
      </xdr:nvCxnSpPr>
      <xdr:spPr>
        <a:xfrm>
          <a:off x="428625" y="2828925"/>
          <a:ext cx="76009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10</xdr:row>
      <xdr:rowOff>180975</xdr:rowOff>
    </xdr:from>
    <xdr:to>
      <xdr:col>14</xdr:col>
      <xdr:colOff>123825</xdr:colOff>
      <xdr:row>10</xdr:row>
      <xdr:rowOff>190500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AE9910D-E696-4807-909D-FD5D6660BA88}"/>
            </a:ext>
          </a:extLst>
        </xdr:cNvPr>
        <xdr:cNvCxnSpPr/>
      </xdr:nvCxnSpPr>
      <xdr:spPr>
        <a:xfrm>
          <a:off x="390525" y="2314575"/>
          <a:ext cx="76009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104774</xdr:colOff>
      <xdr:row>10</xdr:row>
      <xdr:rowOff>190500</xdr:rowOff>
    </xdr:from>
    <xdr:to>
      <xdr:col>16</xdr:col>
      <xdr:colOff>447675</xdr:colOff>
      <xdr:row>13</xdr:row>
      <xdr:rowOff>76200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2FC58B8-7CDB-4D63-802D-D0EB1B974BEE}"/>
            </a:ext>
          </a:extLst>
        </xdr:cNvPr>
        <xdr:cNvSpPr/>
      </xdr:nvSpPr>
      <xdr:spPr>
        <a:xfrm>
          <a:off x="7972424" y="2324100"/>
          <a:ext cx="1409701" cy="514350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900">
              <a:solidFill>
                <a:sysClr val="windowText" lastClr="000000"/>
              </a:solidFill>
            </a:rPr>
            <a:t>J'ai réussi ma ceinture et je reste à mon étoile.</a:t>
          </a:r>
        </a:p>
      </xdr:txBody>
    </xdr:sp>
    <xdr:clientData/>
  </xdr:twoCellAnchor>
  <xdr:twoCellAnchor>
    <xdr:from>
      <xdr:col>14</xdr:col>
      <xdr:colOff>104775</xdr:colOff>
      <xdr:row>14</xdr:row>
      <xdr:rowOff>104774</xdr:rowOff>
    </xdr:from>
    <xdr:to>
      <xdr:col>16</xdr:col>
      <xdr:colOff>457200</xdr:colOff>
      <xdr:row>18</xdr:row>
      <xdr:rowOff>76199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5A7A00E-073F-4EA7-8801-2A2A9FB84E3E}"/>
            </a:ext>
          </a:extLst>
        </xdr:cNvPr>
        <xdr:cNvSpPr/>
      </xdr:nvSpPr>
      <xdr:spPr>
        <a:xfrm>
          <a:off x="7972425" y="3076574"/>
          <a:ext cx="1419225" cy="8096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900">
              <a:solidFill>
                <a:sysClr val="windowText" lastClr="000000"/>
              </a:solidFill>
            </a:rPr>
            <a:t>J'ai n'ai pas réussi ma ceinture je descends de niveau. continue</a:t>
          </a:r>
          <a:r>
            <a:rPr lang="fr-FR" sz="900" baseline="0">
              <a:solidFill>
                <a:sysClr val="windowText" lastClr="000000"/>
              </a:solidFill>
            </a:rPr>
            <a:t> tu vas réussir</a:t>
          </a:r>
          <a:endParaRPr lang="fr-FR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104775</xdr:colOff>
      <xdr:row>7</xdr:row>
      <xdr:rowOff>142875</xdr:rowOff>
    </xdr:from>
    <xdr:to>
      <xdr:col>16</xdr:col>
      <xdr:colOff>457200</xdr:colOff>
      <xdr:row>10</xdr:row>
      <xdr:rowOff>133350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95E2A08-4518-48EA-BDED-73DFABC3C7BD}"/>
            </a:ext>
          </a:extLst>
        </xdr:cNvPr>
        <xdr:cNvSpPr/>
      </xdr:nvSpPr>
      <xdr:spPr>
        <a:xfrm>
          <a:off x="7972425" y="1647825"/>
          <a:ext cx="1419225" cy="619125"/>
        </a:xfrm>
        <a:prstGeom prst="rect">
          <a:avLst/>
        </a:prstGeom>
        <a:solidFill>
          <a:schemeClr val="bg1">
            <a:lumMod val="8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900">
              <a:solidFill>
                <a:sysClr val="windowText" lastClr="000000"/>
              </a:solidFill>
            </a:rPr>
            <a:t>J'ai réussi ma ceinture et je monte d'étoile. bravo</a:t>
          </a:r>
        </a:p>
      </xdr:txBody>
    </xdr:sp>
    <xdr:clientData/>
  </xdr:twoCellAnchor>
  <xdr:twoCellAnchor>
    <xdr:from>
      <xdr:col>3</xdr:col>
      <xdr:colOff>85725</xdr:colOff>
      <xdr:row>0</xdr:row>
      <xdr:rowOff>76200</xdr:rowOff>
    </xdr:from>
    <xdr:to>
      <xdr:col>16</xdr:col>
      <xdr:colOff>200025</xdr:colOff>
      <xdr:row>2</xdr:row>
      <xdr:rowOff>9525</xdr:rowOff>
    </xdr:to>
    <xdr:sp macro="" textlink="">
      <xdr:nvSpPr>
        <xdr:cNvPr id="10" name="Rectangle : avec coins rognés en diagonale 9">
          <a:extLst>
            <a:ext uri="{FF2B5EF4-FFF2-40B4-BE49-F238E27FC236}">
              <a16:creationId xmlns:a16="http://schemas.microsoft.com/office/drawing/2014/main" id="{0DBAD379-A307-4800-B67F-F73D5B211E88}"/>
            </a:ext>
          </a:extLst>
        </xdr:cNvPr>
        <xdr:cNvSpPr>
          <a:spLocks/>
        </xdr:cNvSpPr>
      </xdr:nvSpPr>
      <xdr:spPr>
        <a:xfrm>
          <a:off x="2085975" y="76200"/>
          <a:ext cx="7048500" cy="352425"/>
        </a:xfrm>
        <a:prstGeom prst="snip2DiagRect">
          <a:avLst>
            <a:gd name="adj1" fmla="val 0"/>
            <a:gd name="adj2" fmla="val 16667"/>
          </a:avLst>
        </a:prstGeom>
        <a:gradFill rotWithShape="1">
          <a:gsLst>
            <a:gs pos="0">
              <a:srgbClr val="8064A2">
                <a:tint val="50000"/>
                <a:satMod val="300000"/>
              </a:srgbClr>
            </a:gs>
            <a:gs pos="35000">
              <a:srgbClr val="8064A2">
                <a:tint val="37000"/>
                <a:satMod val="300000"/>
              </a:srgbClr>
            </a:gs>
            <a:gs pos="100000">
              <a:srgbClr val="8064A2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8064A2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fr-FR" sz="1400" b="1" kern="1400">
              <a:solidFill>
                <a:srgbClr val="000000"/>
              </a:solidFill>
              <a:effectLst/>
              <a:latin typeface="Calligraphic" pitchFamily="2" charset="0"/>
              <a:ea typeface="Times New Roman" panose="02020603050405020304" pitchFamily="18" charset="0"/>
            </a:rPr>
            <a:t>Fiche de suivi en dictée</a:t>
          </a:r>
        </a:p>
      </xdr:txBody>
    </xdr:sp>
    <xdr:clientData/>
  </xdr:twoCellAnchor>
  <xdr:twoCellAnchor editAs="oneCell">
    <xdr:from>
      <xdr:col>14</xdr:col>
      <xdr:colOff>190500</xdr:colOff>
      <xdr:row>31</xdr:row>
      <xdr:rowOff>76200</xdr:rowOff>
    </xdr:from>
    <xdr:to>
      <xdr:col>15</xdr:col>
      <xdr:colOff>20955</xdr:colOff>
      <xdr:row>33</xdr:row>
      <xdr:rowOff>9525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AEF58BB-F9D2-4541-AAA7-A80F420537EC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610350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200025</xdr:colOff>
      <xdr:row>23</xdr:row>
      <xdr:rowOff>76200</xdr:rowOff>
    </xdr:from>
    <xdr:to>
      <xdr:col>15</xdr:col>
      <xdr:colOff>30480</xdr:colOff>
      <xdr:row>25</xdr:row>
      <xdr:rowOff>9525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85135869-BF51-4533-9C25-A37D8FDEFD04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4933950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180975</xdr:colOff>
      <xdr:row>19</xdr:row>
      <xdr:rowOff>85725</xdr:rowOff>
    </xdr:from>
    <xdr:to>
      <xdr:col>15</xdr:col>
      <xdr:colOff>11430</xdr:colOff>
      <xdr:row>21</xdr:row>
      <xdr:rowOff>19050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133E677-6C84-4033-A665-6FD155E7C591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105275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190500</xdr:colOff>
      <xdr:row>27</xdr:row>
      <xdr:rowOff>76200</xdr:rowOff>
    </xdr:from>
    <xdr:to>
      <xdr:col>15</xdr:col>
      <xdr:colOff>20955</xdr:colOff>
      <xdr:row>29</xdr:row>
      <xdr:rowOff>9525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93CF351-69BB-4910-B77F-88BD0F1A4749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772150"/>
          <a:ext cx="36385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opLeftCell="A4" workbookViewId="0">
      <selection activeCell="H9" sqref="H9:I9"/>
    </sheetView>
  </sheetViews>
  <sheetFormatPr baseColWidth="10" defaultColWidth="9.140625" defaultRowHeight="15"/>
  <cols>
    <col min="1" max="1" width="21" customWidth="1"/>
    <col min="2" max="2" width="10.85546875" bestFit="1" customWidth="1"/>
    <col min="3" max="3" width="18" customWidth="1"/>
    <col min="4" max="4" width="24" customWidth="1"/>
    <col min="5" max="5" width="28.28515625" customWidth="1"/>
    <col min="6" max="6" width="26.5703125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33" t="s">
        <v>0</v>
      </c>
      <c r="B2" s="35" t="s">
        <v>9</v>
      </c>
      <c r="C2" s="36"/>
      <c r="D2" s="36"/>
      <c r="E2" s="3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61.5" customHeight="1">
      <c r="A3" s="33"/>
      <c r="B3" s="36"/>
      <c r="C3" s="36"/>
      <c r="D3" s="36"/>
      <c r="E3" s="3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.5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6.75" customHeight="1">
      <c r="A6" s="41" t="s">
        <v>1</v>
      </c>
      <c r="B6" s="42"/>
      <c r="C6" s="4" t="s">
        <v>15</v>
      </c>
      <c r="D6" s="4" t="s">
        <v>4</v>
      </c>
      <c r="E6" s="34" t="s">
        <v>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44.25" customHeight="1">
      <c r="A7" s="37" t="s">
        <v>6</v>
      </c>
      <c r="B7" s="38"/>
      <c r="C7" s="4" t="s">
        <v>2</v>
      </c>
      <c r="D7" s="9" t="s">
        <v>11</v>
      </c>
      <c r="E7" s="3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44.25" customHeight="1">
      <c r="A8" s="39"/>
      <c r="B8" s="40"/>
      <c r="C8" s="6" t="s">
        <v>3</v>
      </c>
      <c r="D8" s="6" t="s">
        <v>5</v>
      </c>
      <c r="E8" s="3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61.9" customHeight="1">
      <c r="A9" s="4" t="s">
        <v>7</v>
      </c>
      <c r="B9" s="33" t="s">
        <v>49</v>
      </c>
      <c r="C9" s="33"/>
      <c r="D9" s="3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4.5" customHeight="1">
      <c r="A10" s="4" t="s">
        <v>48</v>
      </c>
      <c r="B10" s="33" t="s">
        <v>31</v>
      </c>
      <c r="C10" s="33"/>
      <c r="D10" s="33"/>
      <c r="E10" s="4" t="s">
        <v>32</v>
      </c>
      <c r="F10" s="3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5.25" customHeight="1">
      <c r="A11" s="2"/>
      <c r="B11" s="33" t="s">
        <v>30</v>
      </c>
      <c r="C11" s="33"/>
      <c r="D11" s="33"/>
      <c r="E11" s="14" t="s">
        <v>32</v>
      </c>
      <c r="F11" s="3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7.5" customHeight="1">
      <c r="A12" s="2"/>
      <c r="B12" s="33" t="s">
        <v>43</v>
      </c>
      <c r="C12" s="33"/>
      <c r="D12" s="33"/>
      <c r="E12" s="14" t="s">
        <v>32</v>
      </c>
      <c r="F12" s="3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44.25" customHeight="1">
      <c r="A13" s="2"/>
      <c r="B13" s="33" t="s">
        <v>29</v>
      </c>
      <c r="C13" s="33"/>
      <c r="D13" s="33"/>
      <c r="E13" s="14" t="s">
        <v>32</v>
      </c>
      <c r="F13" s="3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</sheetData>
  <mergeCells count="11">
    <mergeCell ref="A2:A3"/>
    <mergeCell ref="A7:B8"/>
    <mergeCell ref="A6:B6"/>
    <mergeCell ref="B9:D9"/>
    <mergeCell ref="B10:D10"/>
    <mergeCell ref="F10:F13"/>
    <mergeCell ref="B12:D12"/>
    <mergeCell ref="B13:D13"/>
    <mergeCell ref="E6:E8"/>
    <mergeCell ref="B2:E3"/>
    <mergeCell ref="B11:D11"/>
  </mergeCells>
  <phoneticPr fontId="3" type="noConversion"/>
  <pageMargins left="3.937007874015748E-2" right="3.937007874015748E-2" top="0.27559055118110237" bottom="0.27559055118110237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workbookViewId="0">
      <selection activeCell="T8" sqref="T8"/>
    </sheetView>
  </sheetViews>
  <sheetFormatPr baseColWidth="10" defaultRowHeight="15"/>
  <cols>
    <col min="1" max="1" width="13.7109375" customWidth="1"/>
    <col min="2" max="2" width="8.28515625" style="2" customWidth="1"/>
    <col min="3" max="17" width="8" style="2" customWidth="1"/>
  </cols>
  <sheetData>
    <row r="1" spans="1:19" ht="16.5">
      <c r="A1" s="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8"/>
      <c r="S1" s="8"/>
    </row>
    <row r="2" spans="1:19" ht="16.5">
      <c r="A2" s="8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  <c r="S2" s="8"/>
    </row>
    <row r="3" spans="1:19" ht="9" customHeight="1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8"/>
      <c r="S3" s="8"/>
    </row>
    <row r="4" spans="1:19" ht="16.5">
      <c r="A4" s="10" t="s">
        <v>13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8"/>
      <c r="S4" s="8"/>
    </row>
    <row r="5" spans="1:19" ht="16.5">
      <c r="A5" s="10" t="s">
        <v>14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8"/>
      <c r="S5" s="8"/>
    </row>
    <row r="6" spans="1:19" ht="16.5">
      <c r="A6" s="10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8"/>
      <c r="S6" s="8"/>
    </row>
    <row r="7" spans="1:19" ht="27" customHeight="1">
      <c r="A7" s="10" t="s">
        <v>12</v>
      </c>
      <c r="B7" s="29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</row>
    <row r="8" spans="1:19" ht="16.5">
      <c r="A8" s="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/>
      <c r="S8" s="8"/>
    </row>
    <row r="9" spans="1:19" ht="16.5">
      <c r="A9" s="8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8"/>
      <c r="S9" s="8"/>
    </row>
    <row r="10" spans="1:19" ht="16.5">
      <c r="A10" s="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</row>
    <row r="11" spans="1:19" ht="16.5">
      <c r="A11" s="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8"/>
      <c r="S11" s="8"/>
    </row>
    <row r="12" spans="1:19" ht="16.5">
      <c r="A12" s="8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</row>
    <row r="13" spans="1:19" ht="16.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8"/>
    </row>
    <row r="14" spans="1:19" ht="16.5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8"/>
      <c r="S14" s="8"/>
    </row>
    <row r="15" spans="1:19" ht="16.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8"/>
      <c r="S15" s="8"/>
    </row>
    <row r="16" spans="1:19" ht="16.5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</row>
    <row r="17" spans="1:19" ht="16.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8"/>
      <c r="S17" s="8"/>
    </row>
    <row r="18" spans="1:19" ht="16.5">
      <c r="A18" s="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8"/>
      <c r="S18" s="8"/>
    </row>
    <row r="19" spans="1:19" ht="16.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8"/>
      <c r="S19" s="8"/>
    </row>
    <row r="20" spans="1:19" ht="16.5">
      <c r="A20" s="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8"/>
    </row>
    <row r="21" spans="1:19" ht="16.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8"/>
      <c r="S21" s="8"/>
    </row>
    <row r="22" spans="1:19" ht="16.5">
      <c r="A22" s="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8"/>
      <c r="S22" s="8"/>
    </row>
    <row r="23" spans="1:19" ht="16.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8"/>
      <c r="S23" s="8"/>
    </row>
    <row r="24" spans="1:19" ht="16.5">
      <c r="A24" s="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8"/>
      <c r="S24" s="8"/>
    </row>
    <row r="25" spans="1:19" ht="16.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8"/>
      <c r="S25" s="8"/>
    </row>
    <row r="26" spans="1:19" ht="16.5">
      <c r="A26" s="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8"/>
      <c r="S26" s="8"/>
    </row>
    <row r="27" spans="1:19" ht="16.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8"/>
      <c r="S27" s="8"/>
    </row>
    <row r="28" spans="1:19" ht="16.5">
      <c r="A28" s="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8"/>
      <c r="S28" s="8"/>
    </row>
    <row r="29" spans="1:19" ht="16.5">
      <c r="A29" s="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  <c r="S29" s="8"/>
    </row>
    <row r="30" spans="1:19" ht="16.5">
      <c r="A30" s="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  <c r="S30" s="8"/>
    </row>
    <row r="31" spans="1:19" ht="16.5">
      <c r="A31" s="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  <c r="S31" s="8"/>
    </row>
    <row r="32" spans="1:19" ht="16.5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  <c r="S32" s="8"/>
    </row>
    <row r="33" spans="1:19" ht="16.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  <c r="S33" s="8"/>
    </row>
    <row r="34" spans="1:19" ht="16.5">
      <c r="A34" s="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8"/>
      <c r="S34" s="8"/>
    </row>
    <row r="35" spans="1:19" ht="16.5">
      <c r="A35" s="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8"/>
      <c r="S35" s="8"/>
    </row>
    <row r="36" spans="1:19" ht="16.5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8"/>
      <c r="S36" s="8"/>
    </row>
    <row r="37" spans="1:19" ht="16.5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8"/>
      <c r="S37" s="8"/>
    </row>
    <row r="38" spans="1:19" ht="16.5">
      <c r="A38" s="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8"/>
      <c r="S38" s="8"/>
    </row>
    <row r="39" spans="1:19" ht="16.5">
      <c r="A39" s="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8"/>
      <c r="S39" s="8"/>
    </row>
    <row r="40" spans="1:19" ht="16.5">
      <c r="A40" s="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8"/>
      <c r="S40" s="8"/>
    </row>
    <row r="41" spans="1:19" ht="16.5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8"/>
      <c r="S41" s="8"/>
    </row>
    <row r="42" spans="1:19" ht="16.5">
      <c r="A42" s="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8"/>
      <c r="S42" s="8"/>
    </row>
    <row r="43" spans="1:19" ht="16.5">
      <c r="A43" s="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8"/>
      <c r="S43" s="8"/>
    </row>
    <row r="44" spans="1:19" ht="16.5">
      <c r="A44" s="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8"/>
      <c r="S44" s="8"/>
    </row>
    <row r="45" spans="1:19" ht="16.5">
      <c r="A45" s="8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8"/>
      <c r="S45" s="8"/>
    </row>
    <row r="46" spans="1:19" ht="16.5">
      <c r="A46" s="8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8"/>
      <c r="S46" s="8"/>
    </row>
    <row r="47" spans="1:19" ht="16.5">
      <c r="A47" s="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8"/>
      <c r="S47" s="8"/>
    </row>
    <row r="48" spans="1:19" ht="16.5">
      <c r="A48" s="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8"/>
      <c r="S48" s="8"/>
    </row>
    <row r="49" spans="1:19" ht="16.5">
      <c r="A49" s="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8"/>
      <c r="S49" s="8"/>
    </row>
    <row r="50" spans="1:19" ht="16.5">
      <c r="A50" s="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8"/>
      <c r="S50" s="8"/>
    </row>
    <row r="51" spans="1:19" ht="16.5">
      <c r="A51" s="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8"/>
      <c r="S51" s="8"/>
    </row>
    <row r="52" spans="1:19" ht="16.5">
      <c r="A52" s="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8"/>
      <c r="S52" s="8"/>
    </row>
    <row r="53" spans="1:19" ht="16.5">
      <c r="A53" s="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8"/>
      <c r="S53" s="8"/>
    </row>
    <row r="54" spans="1:19" ht="16.5">
      <c r="A54" s="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8"/>
      <c r="S54" s="8"/>
    </row>
    <row r="55" spans="1:19" ht="16.5">
      <c r="A55" s="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8"/>
      <c r="S55" s="8"/>
    </row>
    <row r="56" spans="1:19" ht="16.5">
      <c r="A56" s="8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8"/>
      <c r="S56" s="8"/>
    </row>
    <row r="57" spans="1:19" ht="16.5">
      <c r="A57" s="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8"/>
      <c r="S57" s="8"/>
    </row>
    <row r="58" spans="1:19" ht="16.5">
      <c r="A58" s="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8"/>
      <c r="S58" s="8"/>
    </row>
    <row r="59" spans="1:19" ht="16.5">
      <c r="A59" s="8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8"/>
      <c r="S59" s="8"/>
    </row>
    <row r="60" spans="1:19" ht="16.5">
      <c r="A60" s="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8"/>
      <c r="S60" s="8"/>
    </row>
    <row r="61" spans="1:19" ht="16.5">
      <c r="A61" s="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8"/>
      <c r="S61" s="8"/>
    </row>
    <row r="62" spans="1:19" ht="16.5">
      <c r="A62" s="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8"/>
      <c r="S62" s="8"/>
    </row>
    <row r="63" spans="1:19" ht="16.5">
      <c r="A63" s="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8"/>
      <c r="S63" s="8"/>
    </row>
    <row r="64" spans="1:19" ht="16.5">
      <c r="A64" s="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8"/>
      <c r="S64" s="8"/>
    </row>
    <row r="65" spans="1:19" ht="16.5">
      <c r="A65" s="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8"/>
      <c r="S65" s="8"/>
    </row>
    <row r="66" spans="1:19" ht="16.5">
      <c r="A66" s="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8"/>
      <c r="S66" s="8"/>
    </row>
    <row r="67" spans="1:19" ht="16.5">
      <c r="A67" s="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8"/>
      <c r="S67" s="8"/>
    </row>
    <row r="68" spans="1:19" ht="16.5">
      <c r="A68" s="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8"/>
      <c r="S68" s="8"/>
    </row>
    <row r="69" spans="1:19" ht="16.5">
      <c r="A69" s="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8"/>
      <c r="S69" s="8"/>
    </row>
    <row r="70" spans="1:19" ht="16.5">
      <c r="A70" s="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8"/>
      <c r="S70" s="8"/>
    </row>
  </sheetData>
  <pageMargins left="3.937007874015748E-2" right="3.937007874015748E-2" top="0.27559055118110237" bottom="0.2755905511811023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0"/>
  <sheetViews>
    <sheetView workbookViewId="0">
      <selection activeCell="B6" sqref="B6"/>
    </sheetView>
  </sheetViews>
  <sheetFormatPr baseColWidth="10" defaultRowHeight="15"/>
  <cols>
    <col min="1" max="1" width="13.7109375" customWidth="1"/>
    <col min="2" max="2" width="8.28515625" style="2" customWidth="1"/>
    <col min="3" max="17" width="8" style="2" customWidth="1"/>
  </cols>
  <sheetData>
    <row r="1" spans="1:19" ht="16.5">
      <c r="A1" s="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8"/>
      <c r="S1" s="8"/>
    </row>
    <row r="2" spans="1:19" ht="16.5">
      <c r="A2" s="8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  <c r="S2" s="8"/>
    </row>
    <row r="3" spans="1:19" ht="9" customHeight="1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8"/>
      <c r="S3" s="8"/>
    </row>
    <row r="4" spans="1:19" ht="16.5">
      <c r="A4" s="10" t="s">
        <v>13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8"/>
      <c r="S4" s="8"/>
    </row>
    <row r="5" spans="1:19" ht="16.5">
      <c r="A5" s="10" t="s">
        <v>14</v>
      </c>
      <c r="B5" s="12"/>
      <c r="C5" s="12"/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/>
      <c r="K5" s="12" t="s">
        <v>22</v>
      </c>
      <c r="L5" s="12"/>
      <c r="M5" s="12" t="s">
        <v>23</v>
      </c>
      <c r="N5" s="12" t="s">
        <v>24</v>
      </c>
      <c r="O5" s="13" t="s">
        <v>25</v>
      </c>
      <c r="P5" s="13" t="s">
        <v>25</v>
      </c>
      <c r="Q5" s="13" t="s">
        <v>25</v>
      </c>
      <c r="R5" s="8"/>
      <c r="S5" s="8"/>
    </row>
    <row r="6" spans="1:19" ht="16.5">
      <c r="A6" s="10" t="s">
        <v>26</v>
      </c>
      <c r="B6" s="4">
        <v>1</v>
      </c>
      <c r="C6" s="4">
        <v>1</v>
      </c>
      <c r="D6" s="4">
        <v>1</v>
      </c>
      <c r="E6" s="4">
        <v>1</v>
      </c>
      <c r="F6" s="4">
        <v>2</v>
      </c>
      <c r="G6" s="4">
        <v>3</v>
      </c>
      <c r="H6" s="4">
        <v>3</v>
      </c>
      <c r="I6" s="4">
        <v>3</v>
      </c>
      <c r="J6" s="4">
        <v>2</v>
      </c>
      <c r="K6" s="4">
        <v>3</v>
      </c>
      <c r="L6" s="4">
        <v>2</v>
      </c>
      <c r="M6" s="4">
        <v>2</v>
      </c>
      <c r="N6" s="4">
        <v>2</v>
      </c>
      <c r="O6" s="4">
        <v>2</v>
      </c>
      <c r="P6" s="4">
        <v>3</v>
      </c>
      <c r="Q6" s="4">
        <v>3</v>
      </c>
      <c r="R6" s="8"/>
      <c r="S6" s="8"/>
    </row>
    <row r="7" spans="1:19" ht="27" customHeight="1">
      <c r="A7" s="10" t="s">
        <v>12</v>
      </c>
      <c r="B7" s="11">
        <v>38</v>
      </c>
      <c r="C7" s="11">
        <v>48</v>
      </c>
      <c r="D7" s="11">
        <v>82</v>
      </c>
      <c r="E7" s="11">
        <v>88</v>
      </c>
      <c r="F7" s="11">
        <v>95</v>
      </c>
      <c r="G7" s="11">
        <v>97</v>
      </c>
      <c r="H7" s="11">
        <v>99</v>
      </c>
      <c r="I7" s="11">
        <v>85</v>
      </c>
      <c r="J7" s="11">
        <v>81</v>
      </c>
      <c r="K7" s="11">
        <v>97</v>
      </c>
      <c r="L7" s="11">
        <v>52</v>
      </c>
      <c r="M7" s="11">
        <v>88</v>
      </c>
      <c r="N7" s="11">
        <v>91</v>
      </c>
      <c r="O7" s="11">
        <v>93</v>
      </c>
      <c r="P7" s="11">
        <v>98</v>
      </c>
      <c r="Q7" s="11">
        <v>100</v>
      </c>
      <c r="R7" s="8"/>
      <c r="S7" s="8"/>
    </row>
    <row r="8" spans="1:19" ht="16.5">
      <c r="A8" s="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/>
      <c r="S8" s="8"/>
    </row>
    <row r="9" spans="1:19" ht="16.5">
      <c r="A9" s="8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8"/>
      <c r="S9" s="8"/>
    </row>
    <row r="10" spans="1:19" ht="16.5">
      <c r="A10" s="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</row>
    <row r="11" spans="1:19" ht="16.5">
      <c r="A11" s="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8"/>
      <c r="S11" s="8"/>
    </row>
    <row r="12" spans="1:19" ht="16.5">
      <c r="A12" s="8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</row>
    <row r="13" spans="1:19" ht="16.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  <c r="S13" s="8"/>
    </row>
    <row r="14" spans="1:19" ht="16.5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8"/>
      <c r="S14" s="8"/>
    </row>
    <row r="15" spans="1:19" ht="16.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8"/>
      <c r="S15" s="8"/>
    </row>
    <row r="16" spans="1:19" ht="16.5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</row>
    <row r="17" spans="1:19" ht="16.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8"/>
      <c r="S17" s="8"/>
    </row>
    <row r="18" spans="1:19" ht="16.5">
      <c r="A18" s="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8"/>
      <c r="S18" s="8"/>
    </row>
    <row r="19" spans="1:19" ht="16.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8"/>
      <c r="S19" s="8"/>
    </row>
    <row r="20" spans="1:19" ht="16.5">
      <c r="A20" s="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8"/>
    </row>
    <row r="21" spans="1:19" ht="16.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8"/>
      <c r="S21" s="8"/>
    </row>
    <row r="22" spans="1:19" ht="16.5">
      <c r="A22" s="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8"/>
      <c r="S22" s="8"/>
    </row>
    <row r="23" spans="1:19" ht="16.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8"/>
      <c r="S23" s="8"/>
    </row>
    <row r="24" spans="1:19" ht="16.5">
      <c r="A24" s="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8"/>
      <c r="S24" s="8"/>
    </row>
    <row r="25" spans="1:19" ht="16.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8"/>
      <c r="S25" s="8"/>
    </row>
    <row r="26" spans="1:19" ht="16.5">
      <c r="A26" s="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8"/>
      <c r="S26" s="8"/>
    </row>
    <row r="27" spans="1:19" ht="16.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8"/>
      <c r="S27" s="8"/>
    </row>
    <row r="28" spans="1:19" ht="16.5">
      <c r="A28" s="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8"/>
      <c r="S28" s="8"/>
    </row>
    <row r="29" spans="1:19" ht="16.5">
      <c r="A29" s="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  <c r="S29" s="8"/>
    </row>
    <row r="30" spans="1:19" ht="16.5">
      <c r="A30" s="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  <c r="S30" s="8"/>
    </row>
    <row r="31" spans="1:19" ht="16.5">
      <c r="A31" s="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  <c r="S31" s="8"/>
    </row>
    <row r="32" spans="1:19" ht="16.5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  <c r="S32" s="8"/>
    </row>
    <row r="33" spans="1:19" ht="16.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  <c r="S33" s="8"/>
    </row>
    <row r="34" spans="1:19" ht="16.5">
      <c r="A34" s="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8"/>
      <c r="S34" s="8"/>
    </row>
    <row r="35" spans="1:19" ht="16.5">
      <c r="A35" s="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8"/>
      <c r="S35" s="8"/>
    </row>
    <row r="36" spans="1:19" ht="16.5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8"/>
      <c r="S36" s="8"/>
    </row>
    <row r="37" spans="1:19" ht="16.5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8"/>
      <c r="S37" s="8"/>
    </row>
    <row r="38" spans="1:19" ht="16.5">
      <c r="A38" s="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8"/>
      <c r="S38" s="8"/>
    </row>
    <row r="39" spans="1:19" ht="16.5">
      <c r="A39" s="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8"/>
      <c r="S39" s="8"/>
    </row>
    <row r="40" spans="1:19" ht="16.5">
      <c r="A40" s="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8"/>
      <c r="S40" s="8"/>
    </row>
    <row r="41" spans="1:19" ht="16.5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8"/>
      <c r="S41" s="8"/>
    </row>
    <row r="42" spans="1:19" ht="16.5">
      <c r="A42" s="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8"/>
      <c r="S42" s="8"/>
    </row>
    <row r="43" spans="1:19" ht="16.5">
      <c r="A43" s="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8"/>
      <c r="S43" s="8"/>
    </row>
    <row r="44" spans="1:19" ht="16.5">
      <c r="A44" s="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8"/>
      <c r="S44" s="8"/>
    </row>
    <row r="45" spans="1:19" ht="16.5">
      <c r="A45" s="8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8"/>
      <c r="S45" s="8"/>
    </row>
    <row r="46" spans="1:19" ht="16.5">
      <c r="A46" s="8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8"/>
      <c r="S46" s="8"/>
    </row>
    <row r="47" spans="1:19" ht="16.5">
      <c r="A47" s="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8"/>
      <c r="S47" s="8"/>
    </row>
    <row r="48" spans="1:19" ht="16.5">
      <c r="A48" s="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8"/>
      <c r="S48" s="8"/>
    </row>
    <row r="49" spans="1:19" ht="16.5">
      <c r="A49" s="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8"/>
      <c r="S49" s="8"/>
    </row>
    <row r="50" spans="1:19" ht="16.5">
      <c r="A50" s="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8"/>
      <c r="S50" s="8"/>
    </row>
    <row r="51" spans="1:19" ht="16.5">
      <c r="A51" s="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8"/>
      <c r="S51" s="8"/>
    </row>
    <row r="52" spans="1:19" ht="16.5">
      <c r="A52" s="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8"/>
      <c r="S52" s="8"/>
    </row>
    <row r="53" spans="1:19" ht="16.5">
      <c r="A53" s="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8"/>
      <c r="S53" s="8"/>
    </row>
    <row r="54" spans="1:19" ht="16.5">
      <c r="A54" s="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8"/>
      <c r="S54" s="8"/>
    </row>
    <row r="55" spans="1:19" ht="16.5">
      <c r="A55" s="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8"/>
      <c r="S55" s="8"/>
    </row>
    <row r="56" spans="1:19" ht="16.5">
      <c r="A56" s="8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8"/>
      <c r="S56" s="8"/>
    </row>
    <row r="57" spans="1:19" ht="16.5">
      <c r="A57" s="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8"/>
      <c r="S57" s="8"/>
    </row>
    <row r="58" spans="1:19" ht="16.5">
      <c r="A58" s="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8"/>
      <c r="S58" s="8"/>
    </row>
    <row r="59" spans="1:19" ht="16.5">
      <c r="A59" s="8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8"/>
      <c r="S59" s="8"/>
    </row>
    <row r="60" spans="1:19" ht="16.5">
      <c r="A60" s="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8"/>
      <c r="S60" s="8"/>
    </row>
    <row r="61" spans="1:19" ht="16.5">
      <c r="A61" s="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8"/>
      <c r="S61" s="8"/>
    </row>
    <row r="62" spans="1:19" ht="16.5">
      <c r="A62" s="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8"/>
      <c r="S62" s="8"/>
    </row>
    <row r="63" spans="1:19" ht="16.5">
      <c r="A63" s="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8"/>
      <c r="S63" s="8"/>
    </row>
    <row r="64" spans="1:19" ht="16.5">
      <c r="A64" s="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8"/>
      <c r="S64" s="8"/>
    </row>
    <row r="65" spans="1:19" ht="16.5">
      <c r="A65" s="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8"/>
      <c r="S65" s="8"/>
    </row>
    <row r="66" spans="1:19" ht="16.5">
      <c r="A66" s="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8"/>
      <c r="S66" s="8"/>
    </row>
    <row r="67" spans="1:19" ht="16.5">
      <c r="A67" s="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8"/>
      <c r="S67" s="8"/>
    </row>
    <row r="68" spans="1:19" ht="16.5">
      <c r="A68" s="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8"/>
      <c r="S68" s="8"/>
    </row>
    <row r="69" spans="1:19" ht="16.5">
      <c r="A69" s="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8"/>
      <c r="S69" s="8"/>
    </row>
    <row r="70" spans="1:19" ht="16.5">
      <c r="A70" s="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8"/>
      <c r="S70" s="8"/>
    </row>
  </sheetData>
  <pageMargins left="3.937007874015748E-2" right="3.937007874015748E-2" top="0.27559055118110237" bottom="0.27559055118110237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27"/>
  <sheetViews>
    <sheetView tabSelected="1" topLeftCell="B106" workbookViewId="0">
      <selection activeCell="B112" sqref="B112:J112"/>
    </sheetView>
  </sheetViews>
  <sheetFormatPr baseColWidth="10" defaultRowHeight="15"/>
  <cols>
    <col min="1" max="1" width="8.85546875" customWidth="1"/>
    <col min="2" max="2" width="27.28515625" customWidth="1"/>
    <col min="3" max="3" width="11.5703125" customWidth="1"/>
    <col min="4" max="4" width="14.5703125" customWidth="1"/>
    <col min="5" max="5" width="12.28515625" customWidth="1"/>
  </cols>
  <sheetData>
    <row r="2" spans="2:11" ht="18">
      <c r="B2" s="46" t="s">
        <v>51</v>
      </c>
      <c r="C2" s="46"/>
      <c r="D2" s="46"/>
      <c r="E2" s="46"/>
      <c r="F2" s="46"/>
      <c r="G2" s="46"/>
      <c r="H2" s="46"/>
      <c r="I2" s="46"/>
      <c r="J2" s="46"/>
    </row>
    <row r="3" spans="2:11" ht="49.5">
      <c r="B3" s="15"/>
      <c r="C3" s="22" t="s">
        <v>52</v>
      </c>
      <c r="D3" s="22" t="s">
        <v>54</v>
      </c>
      <c r="E3" s="19" t="s">
        <v>34</v>
      </c>
      <c r="F3" s="19" t="s">
        <v>35</v>
      </c>
      <c r="G3" s="19" t="s">
        <v>36</v>
      </c>
      <c r="H3" s="19" t="s">
        <v>53</v>
      </c>
      <c r="I3" s="22" t="s">
        <v>57</v>
      </c>
      <c r="J3" s="22" t="s">
        <v>33</v>
      </c>
    </row>
    <row r="4" spans="2:11" ht="33">
      <c r="B4" s="22" t="s">
        <v>41</v>
      </c>
      <c r="C4" s="25">
        <v>12</v>
      </c>
      <c r="D4" s="25">
        <v>12</v>
      </c>
      <c r="E4" s="10">
        <v>55</v>
      </c>
      <c r="F4" s="10">
        <v>55</v>
      </c>
      <c r="G4" s="10">
        <v>55</v>
      </c>
      <c r="H4" s="10">
        <v>55</v>
      </c>
      <c r="I4" s="10">
        <v>67</v>
      </c>
      <c r="J4" s="19">
        <v>67</v>
      </c>
    </row>
    <row r="5" spans="2:11" ht="33">
      <c r="B5" s="22" t="s">
        <v>46</v>
      </c>
      <c r="C5" s="26">
        <f>C4/E4</f>
        <v>0.21818181818181817</v>
      </c>
      <c r="D5" s="26">
        <f>D4/E4</f>
        <v>0.21818181818181817</v>
      </c>
      <c r="E5" s="17">
        <v>0.4</v>
      </c>
      <c r="F5" s="17">
        <v>0.6</v>
      </c>
      <c r="G5" s="17">
        <v>0.8</v>
      </c>
      <c r="H5" s="17">
        <v>0.95</v>
      </c>
      <c r="I5" s="17">
        <v>0.98</v>
      </c>
      <c r="J5" s="23">
        <v>1</v>
      </c>
    </row>
    <row r="6" spans="2:11" ht="16.5">
      <c r="B6" s="19" t="s">
        <v>38</v>
      </c>
      <c r="C6" s="18">
        <v>12</v>
      </c>
      <c r="D6" s="18">
        <v>12</v>
      </c>
      <c r="E6" s="16">
        <f>(E4*E5)</f>
        <v>22</v>
      </c>
      <c r="F6" s="16">
        <f t="shared" ref="F6:H6" si="0">(F4*F5)</f>
        <v>33</v>
      </c>
      <c r="G6" s="16">
        <f t="shared" si="0"/>
        <v>44</v>
      </c>
      <c r="H6" s="16">
        <f t="shared" si="0"/>
        <v>52.25</v>
      </c>
      <c r="I6" s="16">
        <f t="shared" ref="I6:J6" si="1">(I4*I5)</f>
        <v>65.66</v>
      </c>
      <c r="J6" s="16">
        <f t="shared" si="1"/>
        <v>67</v>
      </c>
    </row>
    <row r="7" spans="2:11" ht="28.15" customHeight="1">
      <c r="B7" s="19" t="s">
        <v>27</v>
      </c>
      <c r="C7" s="18">
        <f>D4-C4</f>
        <v>0</v>
      </c>
      <c r="D7" s="18">
        <f>E4-D4</f>
        <v>43</v>
      </c>
      <c r="E7" s="16">
        <f>(E4-E6)</f>
        <v>33</v>
      </c>
      <c r="F7" s="16">
        <f t="shared" ref="F7:J7" si="2">(F4-F6)</f>
        <v>22</v>
      </c>
      <c r="G7" s="16">
        <f t="shared" si="2"/>
        <v>11</v>
      </c>
      <c r="H7" s="16">
        <f t="shared" si="2"/>
        <v>2.75</v>
      </c>
      <c r="I7" s="16">
        <f t="shared" si="2"/>
        <v>1.3400000000000034</v>
      </c>
      <c r="J7" s="31">
        <f t="shared" si="2"/>
        <v>0</v>
      </c>
    </row>
    <row r="8" spans="2:11" ht="52.9" customHeight="1">
      <c r="B8" s="22" t="s">
        <v>37</v>
      </c>
      <c r="C8" s="16">
        <f>C6*0.85</f>
        <v>10.199999999999999</v>
      </c>
      <c r="D8" s="16">
        <f>D6*0.85</f>
        <v>10.199999999999999</v>
      </c>
      <c r="E8" s="16">
        <f>E6*0.9+E7</f>
        <v>52.8</v>
      </c>
      <c r="F8" s="16">
        <f t="shared" ref="F8:J8" si="3">F6*0.9+F7</f>
        <v>51.7</v>
      </c>
      <c r="G8" s="16">
        <f t="shared" si="3"/>
        <v>50.6</v>
      </c>
      <c r="H8" s="16">
        <f t="shared" si="3"/>
        <v>49.774999999999999</v>
      </c>
      <c r="I8" s="16">
        <f t="shared" si="3"/>
        <v>60.434000000000005</v>
      </c>
      <c r="J8" s="16">
        <f t="shared" si="3"/>
        <v>60.300000000000004</v>
      </c>
    </row>
    <row r="9" spans="2:11" ht="31.9" customHeight="1">
      <c r="B9" s="22" t="s">
        <v>44</v>
      </c>
      <c r="C9" s="16">
        <f t="shared" ref="C9:I9" si="4">C4-C8</f>
        <v>1.8000000000000007</v>
      </c>
      <c r="D9" s="16">
        <f t="shared" si="4"/>
        <v>1.8000000000000007</v>
      </c>
      <c r="E9" s="16">
        <f t="shared" si="4"/>
        <v>2.2000000000000028</v>
      </c>
      <c r="F9" s="16">
        <f t="shared" si="4"/>
        <v>3.2999999999999972</v>
      </c>
      <c r="G9" s="16">
        <f t="shared" si="4"/>
        <v>4.3999999999999986</v>
      </c>
      <c r="H9" s="16">
        <f t="shared" si="4"/>
        <v>5.2250000000000014</v>
      </c>
      <c r="I9" s="16">
        <f t="shared" si="4"/>
        <v>6.5659999999999954</v>
      </c>
      <c r="J9" s="24">
        <v>67</v>
      </c>
    </row>
    <row r="10" spans="2:11" ht="33">
      <c r="B10" s="22" t="s">
        <v>39</v>
      </c>
      <c r="C10" s="25"/>
      <c r="D10" s="25"/>
      <c r="E10" s="16">
        <f>(E6*0.8)+E7</f>
        <v>50.6</v>
      </c>
      <c r="F10" s="16">
        <f>(F6*0.8)+F7</f>
        <v>48.400000000000006</v>
      </c>
      <c r="G10" s="16">
        <f t="shared" ref="G10:H10" si="5">(G6*0.8)+G7</f>
        <v>46.2</v>
      </c>
      <c r="H10" s="16">
        <f t="shared" si="5"/>
        <v>44.550000000000004</v>
      </c>
      <c r="I10" s="16">
        <f t="shared" ref="I10:J10" si="6">(I6*0.8)+I7</f>
        <v>53.868000000000002</v>
      </c>
      <c r="J10" s="31">
        <f t="shared" si="6"/>
        <v>53.6</v>
      </c>
    </row>
    <row r="11" spans="2:11" ht="33">
      <c r="B11" s="22" t="s">
        <v>45</v>
      </c>
      <c r="C11" s="25"/>
      <c r="D11" s="25"/>
      <c r="E11" s="16">
        <f t="shared" ref="E11:J11" si="7">E4-E10</f>
        <v>4.3999999999999986</v>
      </c>
      <c r="F11" s="16">
        <f t="shared" si="7"/>
        <v>6.5999999999999943</v>
      </c>
      <c r="G11" s="16">
        <f t="shared" si="7"/>
        <v>8.7999999999999972</v>
      </c>
      <c r="H11" s="16">
        <f t="shared" si="7"/>
        <v>10.449999999999996</v>
      </c>
      <c r="I11" s="16">
        <f t="shared" si="7"/>
        <v>13.131999999999998</v>
      </c>
      <c r="J11" s="16">
        <f t="shared" si="7"/>
        <v>13.399999999999999</v>
      </c>
    </row>
    <row r="12" spans="2:11" ht="16.5">
      <c r="B12" s="19" t="s">
        <v>42</v>
      </c>
      <c r="C12" s="27">
        <v>1</v>
      </c>
      <c r="D12" s="27">
        <v>1</v>
      </c>
      <c r="E12" s="20">
        <v>4</v>
      </c>
      <c r="F12" s="20">
        <v>1</v>
      </c>
      <c r="G12" s="20">
        <v>1</v>
      </c>
      <c r="H12" s="20">
        <v>2</v>
      </c>
      <c r="I12" s="20">
        <v>3</v>
      </c>
      <c r="J12" s="21">
        <v>0</v>
      </c>
    </row>
    <row r="13" spans="2:11" ht="16.5">
      <c r="B13" s="19" t="s">
        <v>28</v>
      </c>
      <c r="C13" s="30">
        <f t="shared" ref="C13" si="8">(C6-C12)/C6*100</f>
        <v>91.666666666666657</v>
      </c>
      <c r="D13" s="30">
        <f t="shared" ref="D13:G13" si="9">(D6-D12)/D6*100</f>
        <v>91.666666666666657</v>
      </c>
      <c r="E13" s="30">
        <f t="shared" si="9"/>
        <v>81.818181818181827</v>
      </c>
      <c r="F13" s="30">
        <f t="shared" si="9"/>
        <v>96.969696969696969</v>
      </c>
      <c r="G13" s="30">
        <f t="shared" si="9"/>
        <v>97.727272727272734</v>
      </c>
      <c r="H13" s="30">
        <f>(H6-H12)/H6*100</f>
        <v>96.172248803827756</v>
      </c>
      <c r="I13" s="30">
        <f>(I6-I12)/I6*100</f>
        <v>95.431008224185206</v>
      </c>
      <c r="J13" s="30">
        <f>(J6-J12)/J6*100</f>
        <v>100</v>
      </c>
      <c r="K13" s="28"/>
    </row>
    <row r="15" spans="2:11" ht="16.5">
      <c r="B15" s="43" t="s">
        <v>40</v>
      </c>
      <c r="C15" s="43"/>
      <c r="D15" s="43"/>
      <c r="E15" s="43"/>
      <c r="F15" s="43"/>
      <c r="G15" s="43"/>
      <c r="H15" s="43"/>
      <c r="I15" s="43"/>
      <c r="J15" s="43"/>
    </row>
    <row r="16" spans="2:11" ht="16.5">
      <c r="B16" s="44" t="s">
        <v>50</v>
      </c>
      <c r="C16" s="44"/>
      <c r="D16" s="44"/>
      <c r="E16" s="44"/>
      <c r="F16" s="44"/>
      <c r="G16" s="44"/>
      <c r="H16" s="44"/>
      <c r="I16" s="44"/>
      <c r="J16" s="44"/>
    </row>
    <row r="17" spans="2:10">
      <c r="B17" s="45" t="s">
        <v>47</v>
      </c>
      <c r="C17" s="45"/>
      <c r="D17" s="45"/>
      <c r="E17" s="45"/>
      <c r="F17" s="45"/>
      <c r="G17" s="45"/>
      <c r="H17" s="45"/>
      <c r="I17" s="45"/>
      <c r="J17" s="45"/>
    </row>
    <row r="18" spans="2:10">
      <c r="B18" s="32"/>
      <c r="C18" s="32"/>
      <c r="D18" s="32"/>
      <c r="E18" s="32"/>
      <c r="F18" s="32"/>
      <c r="G18" s="32"/>
      <c r="H18" s="32"/>
      <c r="I18" s="32"/>
      <c r="J18" s="32"/>
    </row>
    <row r="19" spans="2:10">
      <c r="B19" s="32"/>
      <c r="C19" s="32"/>
      <c r="D19" s="32"/>
      <c r="E19" s="32"/>
      <c r="F19" s="32"/>
      <c r="G19" s="32"/>
      <c r="H19" s="32"/>
      <c r="I19" s="32"/>
      <c r="J19" s="32"/>
    </row>
    <row r="20" spans="2:10">
      <c r="B20" s="32"/>
      <c r="C20" s="32"/>
      <c r="D20" s="32"/>
      <c r="E20" s="32"/>
      <c r="F20" s="32"/>
      <c r="G20" s="32"/>
      <c r="H20" s="32"/>
      <c r="I20" s="32"/>
      <c r="J20" s="32"/>
    </row>
    <row r="21" spans="2:10">
      <c r="B21" s="32"/>
      <c r="C21" s="32"/>
      <c r="D21" s="32"/>
      <c r="E21" s="32"/>
      <c r="F21" s="32"/>
      <c r="G21" s="32"/>
      <c r="H21" s="32"/>
      <c r="I21" s="32"/>
      <c r="J21" s="32"/>
    </row>
    <row r="23" spans="2:10" ht="18">
      <c r="B23" s="46" t="s">
        <v>55</v>
      </c>
      <c r="C23" s="46"/>
      <c r="D23" s="46"/>
      <c r="E23" s="46"/>
      <c r="F23" s="46"/>
      <c r="G23" s="46"/>
      <c r="H23" s="46"/>
      <c r="I23" s="46"/>
      <c r="J23" s="46"/>
    </row>
    <row r="24" spans="2:10" ht="49.5">
      <c r="B24" s="15"/>
      <c r="C24" s="22" t="s">
        <v>52</v>
      </c>
      <c r="D24" s="22" t="s">
        <v>54</v>
      </c>
      <c r="E24" s="19" t="s">
        <v>34</v>
      </c>
      <c r="F24" s="19" t="s">
        <v>35</v>
      </c>
      <c r="G24" s="19" t="s">
        <v>36</v>
      </c>
      <c r="H24" s="19" t="s">
        <v>53</v>
      </c>
      <c r="I24" s="22" t="s">
        <v>57</v>
      </c>
      <c r="J24" s="22" t="s">
        <v>33</v>
      </c>
    </row>
    <row r="25" spans="2:10" ht="33">
      <c r="B25" s="22" t="s">
        <v>41</v>
      </c>
      <c r="C25" s="25">
        <v>13</v>
      </c>
      <c r="D25" s="25">
        <v>13</v>
      </c>
      <c r="E25" s="10">
        <v>58</v>
      </c>
      <c r="F25" s="10">
        <v>58</v>
      </c>
      <c r="G25" s="10">
        <v>58</v>
      </c>
      <c r="H25" s="10">
        <v>58</v>
      </c>
      <c r="I25" s="10">
        <v>74</v>
      </c>
      <c r="J25" s="19">
        <v>74</v>
      </c>
    </row>
    <row r="26" spans="2:10" ht="33">
      <c r="B26" s="22" t="s">
        <v>46</v>
      </c>
      <c r="C26" s="26">
        <f>C25/E25</f>
        <v>0.22413793103448276</v>
      </c>
      <c r="D26" s="26">
        <f>D25/E25</f>
        <v>0.22413793103448276</v>
      </c>
      <c r="E26" s="17">
        <v>0.4</v>
      </c>
      <c r="F26" s="17">
        <v>0.6</v>
      </c>
      <c r="G26" s="17">
        <v>0.8</v>
      </c>
      <c r="H26" s="17">
        <v>0.95</v>
      </c>
      <c r="I26" s="17">
        <v>0.98</v>
      </c>
      <c r="J26" s="23">
        <v>1</v>
      </c>
    </row>
    <row r="27" spans="2:10" ht="16.5">
      <c r="B27" s="19" t="s">
        <v>38</v>
      </c>
      <c r="C27" s="18">
        <v>12</v>
      </c>
      <c r="D27" s="18">
        <v>12</v>
      </c>
      <c r="E27" s="16">
        <f>(E25*E26)</f>
        <v>23.200000000000003</v>
      </c>
      <c r="F27" s="16">
        <f t="shared" ref="F27:J27" si="10">(F25*F26)</f>
        <v>34.799999999999997</v>
      </c>
      <c r="G27" s="16">
        <f t="shared" si="10"/>
        <v>46.400000000000006</v>
      </c>
      <c r="H27" s="16">
        <f t="shared" si="10"/>
        <v>55.099999999999994</v>
      </c>
      <c r="I27" s="16">
        <f t="shared" si="10"/>
        <v>72.52</v>
      </c>
      <c r="J27" s="16">
        <f t="shared" si="10"/>
        <v>74</v>
      </c>
    </row>
    <row r="28" spans="2:10" ht="28.15" customHeight="1">
      <c r="B28" s="19" t="s">
        <v>27</v>
      </c>
      <c r="C28" s="18">
        <f>E25-C25</f>
        <v>45</v>
      </c>
      <c r="D28" s="18">
        <f>E25-D25</f>
        <v>45</v>
      </c>
      <c r="E28" s="16">
        <f>(E25-E27)</f>
        <v>34.799999999999997</v>
      </c>
      <c r="F28" s="16">
        <f t="shared" ref="F28:J28" si="11">(F25-F27)</f>
        <v>23.200000000000003</v>
      </c>
      <c r="G28" s="16">
        <f t="shared" si="11"/>
        <v>11.599999999999994</v>
      </c>
      <c r="H28" s="16">
        <f t="shared" si="11"/>
        <v>2.9000000000000057</v>
      </c>
      <c r="I28" s="16">
        <f t="shared" si="11"/>
        <v>1.480000000000004</v>
      </c>
      <c r="J28" s="31">
        <f t="shared" si="11"/>
        <v>0</v>
      </c>
    </row>
    <row r="29" spans="2:10" ht="52.9" customHeight="1">
      <c r="B29" s="22" t="s">
        <v>37</v>
      </c>
      <c r="C29" s="16">
        <f>C27*0.85</f>
        <v>10.199999999999999</v>
      </c>
      <c r="D29" s="16">
        <f>D27*0.85</f>
        <v>10.199999999999999</v>
      </c>
      <c r="E29" s="16">
        <f>E27*0.9+E28</f>
        <v>55.68</v>
      </c>
      <c r="F29" s="16">
        <f t="shared" ref="F29:J29" si="12">F27*0.9+F28</f>
        <v>54.519999999999996</v>
      </c>
      <c r="G29" s="16">
        <f t="shared" si="12"/>
        <v>53.36</v>
      </c>
      <c r="H29" s="16">
        <f t="shared" si="12"/>
        <v>52.49</v>
      </c>
      <c r="I29" s="16">
        <f t="shared" si="12"/>
        <v>66.748000000000005</v>
      </c>
      <c r="J29" s="16">
        <f t="shared" si="12"/>
        <v>66.600000000000009</v>
      </c>
    </row>
    <row r="30" spans="2:10" ht="31.9" customHeight="1">
      <c r="B30" s="22" t="s">
        <v>44</v>
      </c>
      <c r="C30" s="16">
        <f t="shared" ref="C30" si="13">C25-C29</f>
        <v>2.8000000000000007</v>
      </c>
      <c r="D30" s="16">
        <f t="shared" ref="D30" si="14">D25-D29</f>
        <v>2.8000000000000007</v>
      </c>
      <c r="E30" s="16">
        <f t="shared" ref="E30" si="15">E25-E29</f>
        <v>2.3200000000000003</v>
      </c>
      <c r="F30" s="16">
        <f t="shared" ref="F30" si="16">F25-F29</f>
        <v>3.480000000000004</v>
      </c>
      <c r="G30" s="16">
        <f t="shared" ref="G30" si="17">G25-G29</f>
        <v>4.6400000000000006</v>
      </c>
      <c r="H30" s="16">
        <f t="shared" ref="H30" si="18">H25-H29</f>
        <v>5.509999999999998</v>
      </c>
      <c r="I30" s="16">
        <f t="shared" ref="I30" si="19">I25-I29</f>
        <v>7.2519999999999953</v>
      </c>
      <c r="J30" s="24">
        <v>67</v>
      </c>
    </row>
    <row r="31" spans="2:10" ht="33">
      <c r="B31" s="22" t="s">
        <v>39</v>
      </c>
      <c r="C31" s="25"/>
      <c r="D31" s="25"/>
      <c r="E31" s="16">
        <f>(E27*0.8)+E28</f>
        <v>53.36</v>
      </c>
      <c r="F31" s="16">
        <f>(F27*0.8)+F28</f>
        <v>51.040000000000006</v>
      </c>
      <c r="G31" s="16">
        <f t="shared" ref="G31:J31" si="20">(G27*0.8)+G28</f>
        <v>48.72</v>
      </c>
      <c r="H31" s="16">
        <f t="shared" si="20"/>
        <v>46.980000000000004</v>
      </c>
      <c r="I31" s="16">
        <f t="shared" si="20"/>
        <v>59.496000000000002</v>
      </c>
      <c r="J31" s="31">
        <f t="shared" si="20"/>
        <v>59.2</v>
      </c>
    </row>
    <row r="32" spans="2:10" ht="33">
      <c r="B32" s="22" t="s">
        <v>45</v>
      </c>
      <c r="C32" s="25"/>
      <c r="D32" s="25"/>
      <c r="E32" s="16">
        <f t="shared" ref="E32" si="21">E25-E31</f>
        <v>4.6400000000000006</v>
      </c>
      <c r="F32" s="16">
        <f t="shared" ref="F32" si="22">F25-F31</f>
        <v>6.9599999999999937</v>
      </c>
      <c r="G32" s="16">
        <f t="shared" ref="G32" si="23">G25-G31</f>
        <v>9.2800000000000011</v>
      </c>
      <c r="H32" s="16">
        <f t="shared" ref="H32" si="24">H25-H31</f>
        <v>11.019999999999996</v>
      </c>
      <c r="I32" s="16">
        <f t="shared" ref="I32" si="25">I25-I31</f>
        <v>14.503999999999998</v>
      </c>
      <c r="J32" s="16">
        <f t="shared" ref="J32" si="26">J25-J31</f>
        <v>14.799999999999997</v>
      </c>
    </row>
    <row r="33" spans="2:11" ht="16.5">
      <c r="B33" s="19" t="s">
        <v>42</v>
      </c>
      <c r="C33" s="27">
        <v>1</v>
      </c>
      <c r="D33" s="27">
        <v>1</v>
      </c>
      <c r="E33" s="20">
        <v>4</v>
      </c>
      <c r="F33" s="20">
        <v>1</v>
      </c>
      <c r="G33" s="20">
        <v>1</v>
      </c>
      <c r="H33" s="20">
        <v>2</v>
      </c>
      <c r="I33" s="20">
        <v>3</v>
      </c>
      <c r="J33" s="21">
        <v>0</v>
      </c>
    </row>
    <row r="34" spans="2:11" ht="16.5">
      <c r="B34" s="19" t="s">
        <v>28</v>
      </c>
      <c r="C34" s="30">
        <f t="shared" ref="C34:G34" si="27">(C27-C33)/C27*100</f>
        <v>91.666666666666657</v>
      </c>
      <c r="D34" s="30">
        <f t="shared" si="27"/>
        <v>91.666666666666657</v>
      </c>
      <c r="E34" s="30">
        <f t="shared" si="27"/>
        <v>82.758620689655174</v>
      </c>
      <c r="F34" s="30">
        <f t="shared" si="27"/>
        <v>97.126436781609186</v>
      </c>
      <c r="G34" s="30">
        <f t="shared" si="27"/>
        <v>97.84482758620689</v>
      </c>
      <c r="H34" s="30">
        <f>(H27-H33)/H27*100</f>
        <v>96.370235934664251</v>
      </c>
      <c r="I34" s="30">
        <f>(I27-I33)/I27*100</f>
        <v>95.863210148924438</v>
      </c>
      <c r="J34" s="30">
        <f>(J27-J33)/J27*100</f>
        <v>100</v>
      </c>
      <c r="K34" s="28"/>
    </row>
    <row r="36" spans="2:11" ht="16.5">
      <c r="B36" s="43" t="s">
        <v>40</v>
      </c>
      <c r="C36" s="43"/>
      <c r="D36" s="43"/>
      <c r="E36" s="43"/>
      <c r="F36" s="43"/>
      <c r="G36" s="43"/>
      <c r="H36" s="43"/>
      <c r="I36" s="43"/>
      <c r="J36" s="43"/>
    </row>
    <row r="37" spans="2:11" ht="16.5">
      <c r="B37" s="44" t="s">
        <v>50</v>
      </c>
      <c r="C37" s="44"/>
      <c r="D37" s="44"/>
      <c r="E37" s="44"/>
      <c r="F37" s="44"/>
      <c r="G37" s="44"/>
      <c r="H37" s="44"/>
      <c r="I37" s="44"/>
      <c r="J37" s="44"/>
    </row>
    <row r="38" spans="2:11">
      <c r="B38" s="45" t="s">
        <v>47</v>
      </c>
      <c r="C38" s="45"/>
      <c r="D38" s="45"/>
      <c r="E38" s="45"/>
      <c r="F38" s="45"/>
      <c r="G38" s="45"/>
      <c r="H38" s="45"/>
      <c r="I38" s="45"/>
      <c r="J38" s="45"/>
    </row>
    <row r="44" spans="2:11" ht="18">
      <c r="B44" s="46" t="s">
        <v>56</v>
      </c>
      <c r="C44" s="46"/>
      <c r="D44" s="46"/>
      <c r="E44" s="46"/>
      <c r="F44" s="46"/>
      <c r="G44" s="46"/>
      <c r="H44" s="46"/>
      <c r="I44" s="46"/>
      <c r="J44" s="46"/>
    </row>
    <row r="45" spans="2:11" ht="49.5">
      <c r="B45" s="15"/>
      <c r="C45" s="22" t="s">
        <v>52</v>
      </c>
      <c r="D45" s="22" t="s">
        <v>54</v>
      </c>
      <c r="E45" s="19" t="s">
        <v>34</v>
      </c>
      <c r="F45" s="19" t="s">
        <v>35</v>
      </c>
      <c r="G45" s="19" t="s">
        <v>36</v>
      </c>
      <c r="H45" s="19" t="s">
        <v>53</v>
      </c>
      <c r="I45" s="22" t="s">
        <v>57</v>
      </c>
      <c r="J45" s="22" t="s">
        <v>33</v>
      </c>
    </row>
    <row r="46" spans="2:11" ht="33">
      <c r="B46" s="22" t="s">
        <v>41</v>
      </c>
      <c r="C46" s="25">
        <v>14</v>
      </c>
      <c r="D46" s="25">
        <v>14</v>
      </c>
      <c r="E46" s="10">
        <v>65</v>
      </c>
      <c r="F46" s="10">
        <v>65</v>
      </c>
      <c r="G46" s="10">
        <v>65</v>
      </c>
      <c r="H46" s="10">
        <v>65</v>
      </c>
      <c r="I46" s="10">
        <v>75</v>
      </c>
      <c r="J46" s="19">
        <v>75</v>
      </c>
    </row>
    <row r="47" spans="2:11" ht="33">
      <c r="B47" s="22" t="s">
        <v>46</v>
      </c>
      <c r="C47" s="26">
        <f>C46/E46</f>
        <v>0.2153846153846154</v>
      </c>
      <c r="D47" s="26">
        <f>D46/E46</f>
        <v>0.2153846153846154</v>
      </c>
      <c r="E47" s="17">
        <v>0.4</v>
      </c>
      <c r="F47" s="17">
        <v>0.6</v>
      </c>
      <c r="G47" s="17">
        <v>0.8</v>
      </c>
      <c r="H47" s="17">
        <v>0.95</v>
      </c>
      <c r="I47" s="17">
        <v>0.98</v>
      </c>
      <c r="J47" s="23">
        <v>1</v>
      </c>
    </row>
    <row r="48" spans="2:11" ht="16.5">
      <c r="B48" s="19" t="s">
        <v>38</v>
      </c>
      <c r="C48" s="18">
        <v>13</v>
      </c>
      <c r="D48" s="18">
        <v>13</v>
      </c>
      <c r="E48" s="16">
        <f>(E46*E47)</f>
        <v>26</v>
      </c>
      <c r="F48" s="16">
        <f t="shared" ref="F48:J48" si="28">(F46*F47)</f>
        <v>39</v>
      </c>
      <c r="G48" s="16">
        <f t="shared" si="28"/>
        <v>52</v>
      </c>
      <c r="H48" s="16">
        <f t="shared" si="28"/>
        <v>61.75</v>
      </c>
      <c r="I48" s="16">
        <f t="shared" si="28"/>
        <v>73.5</v>
      </c>
      <c r="J48" s="16">
        <f t="shared" si="28"/>
        <v>75</v>
      </c>
    </row>
    <row r="49" spans="2:11" ht="28.15" customHeight="1">
      <c r="B49" s="19" t="s">
        <v>27</v>
      </c>
      <c r="C49" s="18">
        <f>E46-C46</f>
        <v>51</v>
      </c>
      <c r="D49" s="18">
        <f>E46-D46</f>
        <v>51</v>
      </c>
      <c r="E49" s="16">
        <f>(E46-E48)</f>
        <v>39</v>
      </c>
      <c r="F49" s="16">
        <f t="shared" ref="F49:J49" si="29">(F46-F48)</f>
        <v>26</v>
      </c>
      <c r="G49" s="16">
        <f t="shared" si="29"/>
        <v>13</v>
      </c>
      <c r="H49" s="16">
        <f t="shared" si="29"/>
        <v>3.25</v>
      </c>
      <c r="I49" s="16">
        <f t="shared" si="29"/>
        <v>1.5</v>
      </c>
      <c r="J49" s="31">
        <f t="shared" si="29"/>
        <v>0</v>
      </c>
    </row>
    <row r="50" spans="2:11" ht="52.9" customHeight="1">
      <c r="B50" s="22" t="s">
        <v>37</v>
      </c>
      <c r="C50" s="16">
        <f>C48*0.85</f>
        <v>11.049999999999999</v>
      </c>
      <c r="D50" s="16">
        <f>D48*0.85</f>
        <v>11.049999999999999</v>
      </c>
      <c r="E50" s="16">
        <f>E48*0.9+E49</f>
        <v>62.400000000000006</v>
      </c>
      <c r="F50" s="16">
        <f t="shared" ref="F50:J50" si="30">F48*0.9+F49</f>
        <v>61.1</v>
      </c>
      <c r="G50" s="16">
        <f t="shared" si="30"/>
        <v>59.800000000000004</v>
      </c>
      <c r="H50" s="16">
        <f t="shared" si="30"/>
        <v>58.825000000000003</v>
      </c>
      <c r="I50" s="16">
        <f t="shared" si="30"/>
        <v>67.650000000000006</v>
      </c>
      <c r="J50" s="16">
        <f t="shared" si="30"/>
        <v>67.5</v>
      </c>
    </row>
    <row r="51" spans="2:11" ht="31.9" customHeight="1">
      <c r="B51" s="22" t="s">
        <v>44</v>
      </c>
      <c r="C51" s="16">
        <f t="shared" ref="C51" si="31">C46-C50</f>
        <v>2.9500000000000011</v>
      </c>
      <c r="D51" s="16">
        <f t="shared" ref="D51" si="32">D46-D50</f>
        <v>2.9500000000000011</v>
      </c>
      <c r="E51" s="16">
        <f t="shared" ref="E51" si="33">E46-E50</f>
        <v>2.5999999999999943</v>
      </c>
      <c r="F51" s="16">
        <f t="shared" ref="F51" si="34">F46-F50</f>
        <v>3.8999999999999986</v>
      </c>
      <c r="G51" s="16">
        <f t="shared" ref="G51" si="35">G46-G50</f>
        <v>5.1999999999999957</v>
      </c>
      <c r="H51" s="16">
        <f t="shared" ref="H51" si="36">H46-H50</f>
        <v>6.1749999999999972</v>
      </c>
      <c r="I51" s="16">
        <f t="shared" ref="I51" si="37">I46-I50</f>
        <v>7.3499999999999943</v>
      </c>
      <c r="J51" s="24">
        <v>67</v>
      </c>
    </row>
    <row r="52" spans="2:11" ht="33">
      <c r="B52" s="22" t="s">
        <v>39</v>
      </c>
      <c r="C52" s="25"/>
      <c r="D52" s="25"/>
      <c r="E52" s="16">
        <f>(E48*0.8)+E49</f>
        <v>59.8</v>
      </c>
      <c r="F52" s="16">
        <f>(F48*0.8)+F49</f>
        <v>57.2</v>
      </c>
      <c r="G52" s="16">
        <f t="shared" ref="G52:J52" si="38">(G48*0.8)+G49</f>
        <v>54.6</v>
      </c>
      <c r="H52" s="16">
        <f t="shared" si="38"/>
        <v>52.650000000000006</v>
      </c>
      <c r="I52" s="16">
        <f t="shared" si="38"/>
        <v>60.300000000000004</v>
      </c>
      <c r="J52" s="31">
        <f t="shared" si="38"/>
        <v>60</v>
      </c>
    </row>
    <row r="53" spans="2:11" ht="33">
      <c r="B53" s="22" t="s">
        <v>45</v>
      </c>
      <c r="C53" s="25"/>
      <c r="D53" s="25"/>
      <c r="E53" s="16">
        <f t="shared" ref="E53" si="39">E46-E52</f>
        <v>5.2000000000000028</v>
      </c>
      <c r="F53" s="16">
        <f t="shared" ref="F53" si="40">F46-F52</f>
        <v>7.7999999999999972</v>
      </c>
      <c r="G53" s="16">
        <f t="shared" ref="G53" si="41">G46-G52</f>
        <v>10.399999999999999</v>
      </c>
      <c r="H53" s="16">
        <f t="shared" ref="H53" si="42">H46-H52</f>
        <v>12.349999999999994</v>
      </c>
      <c r="I53" s="16">
        <f t="shared" ref="I53" si="43">I46-I52</f>
        <v>14.699999999999996</v>
      </c>
      <c r="J53" s="16">
        <f t="shared" ref="J53" si="44">J46-J52</f>
        <v>15</v>
      </c>
    </row>
    <row r="54" spans="2:11" ht="16.5">
      <c r="B54" s="19" t="s">
        <v>42</v>
      </c>
      <c r="C54" s="27">
        <v>1</v>
      </c>
      <c r="D54" s="27">
        <v>1</v>
      </c>
      <c r="E54" s="20">
        <v>4</v>
      </c>
      <c r="F54" s="20">
        <v>1</v>
      </c>
      <c r="G54" s="20">
        <v>1</v>
      </c>
      <c r="H54" s="20">
        <v>2</v>
      </c>
      <c r="I54" s="20">
        <v>3</v>
      </c>
      <c r="J54" s="21">
        <v>0</v>
      </c>
    </row>
    <row r="55" spans="2:11" ht="16.5">
      <c r="B55" s="19" t="s">
        <v>28</v>
      </c>
      <c r="C55" s="30">
        <f t="shared" ref="C55:G55" si="45">(C48-C54)/C48*100</f>
        <v>92.307692307692307</v>
      </c>
      <c r="D55" s="30">
        <f t="shared" si="45"/>
        <v>92.307692307692307</v>
      </c>
      <c r="E55" s="30">
        <f t="shared" si="45"/>
        <v>84.615384615384613</v>
      </c>
      <c r="F55" s="30">
        <f t="shared" si="45"/>
        <v>97.435897435897431</v>
      </c>
      <c r="G55" s="30">
        <f t="shared" si="45"/>
        <v>98.076923076923066</v>
      </c>
      <c r="H55" s="30">
        <f>(H48-H54)/H48*100</f>
        <v>96.761133603238875</v>
      </c>
      <c r="I55" s="30">
        <f>(I48-I54)/I48*100</f>
        <v>95.918367346938766</v>
      </c>
      <c r="J55" s="30">
        <f>(J48-J54)/J48*100</f>
        <v>100</v>
      </c>
      <c r="K55" s="28"/>
    </row>
    <row r="57" spans="2:11" ht="16.5">
      <c r="B57" s="43" t="s">
        <v>40</v>
      </c>
      <c r="C57" s="43"/>
      <c r="D57" s="43"/>
      <c r="E57" s="43"/>
      <c r="F57" s="43"/>
      <c r="G57" s="43"/>
      <c r="H57" s="43"/>
      <c r="I57" s="43"/>
      <c r="J57" s="43"/>
    </row>
    <row r="58" spans="2:11" ht="16.5">
      <c r="B58" s="44" t="s">
        <v>50</v>
      </c>
      <c r="C58" s="44"/>
      <c r="D58" s="44"/>
      <c r="E58" s="44"/>
      <c r="F58" s="44"/>
      <c r="G58" s="44"/>
      <c r="H58" s="44"/>
      <c r="I58" s="44"/>
      <c r="J58" s="44"/>
    </row>
    <row r="59" spans="2:11">
      <c r="B59" s="45" t="s">
        <v>47</v>
      </c>
      <c r="C59" s="45"/>
      <c r="D59" s="45"/>
      <c r="E59" s="45"/>
      <c r="F59" s="45"/>
      <c r="G59" s="45"/>
      <c r="H59" s="45"/>
      <c r="I59" s="45"/>
      <c r="J59" s="45"/>
    </row>
    <row r="61" spans="2:11" ht="18">
      <c r="B61" s="46" t="s">
        <v>58</v>
      </c>
      <c r="C61" s="46"/>
      <c r="D61" s="46"/>
      <c r="E61" s="46"/>
      <c r="F61" s="46"/>
      <c r="G61" s="46"/>
      <c r="H61" s="46"/>
      <c r="I61" s="46"/>
      <c r="J61" s="46"/>
    </row>
    <row r="62" spans="2:11" ht="49.5">
      <c r="B62" s="15"/>
      <c r="C62" s="22" t="s">
        <v>52</v>
      </c>
      <c r="D62" s="22" t="s">
        <v>54</v>
      </c>
      <c r="E62" s="19" t="s">
        <v>34</v>
      </c>
      <c r="F62" s="19" t="s">
        <v>35</v>
      </c>
      <c r="G62" s="19" t="s">
        <v>36</v>
      </c>
      <c r="H62" s="19" t="s">
        <v>53</v>
      </c>
      <c r="I62" s="22" t="s">
        <v>57</v>
      </c>
      <c r="J62" s="22" t="s">
        <v>33</v>
      </c>
    </row>
    <row r="63" spans="2:11" ht="33">
      <c r="B63" s="22" t="s">
        <v>41</v>
      </c>
      <c r="C63" s="25">
        <v>12</v>
      </c>
      <c r="D63" s="25">
        <v>12</v>
      </c>
      <c r="E63" s="10">
        <v>71</v>
      </c>
      <c r="F63" s="10">
        <v>71</v>
      </c>
      <c r="G63" s="10">
        <v>71</v>
      </c>
      <c r="H63" s="10">
        <v>71</v>
      </c>
      <c r="I63" s="10">
        <v>81</v>
      </c>
      <c r="J63" s="19">
        <v>75</v>
      </c>
    </row>
    <row r="64" spans="2:11" ht="33">
      <c r="B64" s="22" t="s">
        <v>46</v>
      </c>
      <c r="C64" s="26">
        <f>C63/E63</f>
        <v>0.16901408450704225</v>
      </c>
      <c r="D64" s="26">
        <f>D63/E63</f>
        <v>0.16901408450704225</v>
      </c>
      <c r="E64" s="17">
        <v>0.4</v>
      </c>
      <c r="F64" s="17">
        <v>0.6</v>
      </c>
      <c r="G64" s="17">
        <v>0.8</v>
      </c>
      <c r="H64" s="17">
        <v>0.95</v>
      </c>
      <c r="I64" s="17">
        <v>0.98</v>
      </c>
      <c r="J64" s="23">
        <v>1</v>
      </c>
    </row>
    <row r="65" spans="2:11" ht="16.5">
      <c r="B65" s="19" t="s">
        <v>38</v>
      </c>
      <c r="C65" s="18">
        <v>12</v>
      </c>
      <c r="D65" s="18">
        <v>12</v>
      </c>
      <c r="E65" s="16">
        <f>(E63*E64)</f>
        <v>28.400000000000002</v>
      </c>
      <c r="F65" s="16">
        <f t="shared" ref="F65:J65" si="46">(F63*F64)</f>
        <v>42.6</v>
      </c>
      <c r="G65" s="16">
        <f t="shared" si="46"/>
        <v>56.800000000000004</v>
      </c>
      <c r="H65" s="16">
        <f t="shared" si="46"/>
        <v>67.45</v>
      </c>
      <c r="I65" s="16">
        <f t="shared" si="46"/>
        <v>79.38</v>
      </c>
      <c r="J65" s="16">
        <f t="shared" si="46"/>
        <v>75</v>
      </c>
    </row>
    <row r="66" spans="2:11" ht="28.15" customHeight="1">
      <c r="B66" s="19" t="s">
        <v>27</v>
      </c>
      <c r="C66" s="18">
        <f>E63-C63</f>
        <v>59</v>
      </c>
      <c r="D66" s="18">
        <f>E63-D63</f>
        <v>59</v>
      </c>
      <c r="E66" s="16">
        <f>(E63-E65)</f>
        <v>42.599999999999994</v>
      </c>
      <c r="F66" s="16">
        <f t="shared" ref="F66:J66" si="47">(F63-F65)</f>
        <v>28.4</v>
      </c>
      <c r="G66" s="16">
        <f t="shared" si="47"/>
        <v>14.199999999999996</v>
      </c>
      <c r="H66" s="16">
        <f t="shared" si="47"/>
        <v>3.5499999999999972</v>
      </c>
      <c r="I66" s="16">
        <f t="shared" si="47"/>
        <v>1.6200000000000045</v>
      </c>
      <c r="J66" s="31">
        <f t="shared" si="47"/>
        <v>0</v>
      </c>
    </row>
    <row r="67" spans="2:11" ht="52.9" customHeight="1">
      <c r="B67" s="22" t="s">
        <v>37</v>
      </c>
      <c r="C67" s="16">
        <f>C65*0.85</f>
        <v>10.199999999999999</v>
      </c>
      <c r="D67" s="16">
        <f>D65*0.85</f>
        <v>10.199999999999999</v>
      </c>
      <c r="E67" s="16">
        <f>E65*0.9+E66</f>
        <v>68.16</v>
      </c>
      <c r="F67" s="16">
        <f t="shared" ref="F67:J67" si="48">F65*0.9+F66</f>
        <v>66.740000000000009</v>
      </c>
      <c r="G67" s="16">
        <f t="shared" si="48"/>
        <v>65.319999999999993</v>
      </c>
      <c r="H67" s="16">
        <f t="shared" si="48"/>
        <v>64.254999999999995</v>
      </c>
      <c r="I67" s="16">
        <f t="shared" si="48"/>
        <v>73.061999999999998</v>
      </c>
      <c r="J67" s="16">
        <f t="shared" si="48"/>
        <v>67.5</v>
      </c>
    </row>
    <row r="68" spans="2:11" ht="31.9" customHeight="1">
      <c r="B68" s="22" t="s">
        <v>44</v>
      </c>
      <c r="C68" s="16">
        <f t="shared" ref="C68:I68" si="49">C63-C67</f>
        <v>1.8000000000000007</v>
      </c>
      <c r="D68" s="16">
        <f t="shared" si="49"/>
        <v>1.8000000000000007</v>
      </c>
      <c r="E68" s="16">
        <f t="shared" si="49"/>
        <v>2.8400000000000034</v>
      </c>
      <c r="F68" s="16">
        <f t="shared" si="49"/>
        <v>4.2599999999999909</v>
      </c>
      <c r="G68" s="16">
        <f t="shared" si="49"/>
        <v>5.6800000000000068</v>
      </c>
      <c r="H68" s="16">
        <f t="shared" si="49"/>
        <v>6.7450000000000045</v>
      </c>
      <c r="I68" s="16">
        <f t="shared" si="49"/>
        <v>7.9380000000000024</v>
      </c>
      <c r="J68" s="24">
        <v>67</v>
      </c>
    </row>
    <row r="69" spans="2:11" ht="33">
      <c r="B69" s="22" t="s">
        <v>39</v>
      </c>
      <c r="C69" s="25"/>
      <c r="D69" s="25"/>
      <c r="E69" s="16">
        <f>(E65*0.8)+E66</f>
        <v>65.319999999999993</v>
      </c>
      <c r="F69" s="16">
        <f>(F65*0.8)+F66</f>
        <v>62.480000000000004</v>
      </c>
      <c r="G69" s="16">
        <f t="shared" ref="G69:J69" si="50">(G65*0.8)+G66</f>
        <v>59.64</v>
      </c>
      <c r="H69" s="16">
        <f t="shared" si="50"/>
        <v>57.510000000000005</v>
      </c>
      <c r="I69" s="16">
        <f t="shared" si="50"/>
        <v>65.123999999999995</v>
      </c>
      <c r="J69" s="31">
        <f t="shared" si="50"/>
        <v>60</v>
      </c>
    </row>
    <row r="70" spans="2:11" ht="33">
      <c r="B70" s="22" t="s">
        <v>45</v>
      </c>
      <c r="C70" s="25"/>
      <c r="D70" s="25"/>
      <c r="E70" s="16">
        <f t="shared" ref="E70:J70" si="51">E63-E69</f>
        <v>5.6800000000000068</v>
      </c>
      <c r="F70" s="16">
        <f t="shared" si="51"/>
        <v>8.519999999999996</v>
      </c>
      <c r="G70" s="16">
        <f t="shared" si="51"/>
        <v>11.36</v>
      </c>
      <c r="H70" s="16">
        <f t="shared" si="51"/>
        <v>13.489999999999995</v>
      </c>
      <c r="I70" s="16">
        <f t="shared" si="51"/>
        <v>15.876000000000005</v>
      </c>
      <c r="J70" s="16">
        <f t="shared" si="51"/>
        <v>15</v>
      </c>
    </row>
    <row r="71" spans="2:11" ht="16.5">
      <c r="B71" s="19" t="s">
        <v>42</v>
      </c>
      <c r="C71" s="27">
        <v>1</v>
      </c>
      <c r="D71" s="27">
        <v>1</v>
      </c>
      <c r="E71" s="20">
        <v>4</v>
      </c>
      <c r="F71" s="20">
        <v>1</v>
      </c>
      <c r="G71" s="20">
        <v>1</v>
      </c>
      <c r="H71" s="20">
        <v>2</v>
      </c>
      <c r="I71" s="20">
        <v>3</v>
      </c>
      <c r="J71" s="21">
        <v>0</v>
      </c>
    </row>
    <row r="72" spans="2:11" ht="16.5">
      <c r="B72" s="19" t="s">
        <v>28</v>
      </c>
      <c r="C72" s="30">
        <f t="shared" ref="C72:G72" si="52">(C65-C71)/C65*100</f>
        <v>91.666666666666657</v>
      </c>
      <c r="D72" s="30">
        <f t="shared" si="52"/>
        <v>91.666666666666657</v>
      </c>
      <c r="E72" s="30">
        <f t="shared" si="52"/>
        <v>85.91549295774648</v>
      </c>
      <c r="F72" s="30">
        <f t="shared" si="52"/>
        <v>97.652582159624416</v>
      </c>
      <c r="G72" s="30">
        <f t="shared" si="52"/>
        <v>98.239436619718319</v>
      </c>
      <c r="H72" s="30">
        <f>(H65-H71)/H65*100</f>
        <v>97.034840622683475</v>
      </c>
      <c r="I72" s="30">
        <f>(I65-I71)/I65*100</f>
        <v>96.220710506424794</v>
      </c>
      <c r="J72" s="30">
        <f>(J65-J71)/J65*100</f>
        <v>100</v>
      </c>
      <c r="K72" s="28"/>
    </row>
    <row r="74" spans="2:11" ht="16.5">
      <c r="B74" s="43" t="s">
        <v>40</v>
      </c>
      <c r="C74" s="43"/>
      <c r="D74" s="43"/>
      <c r="E74" s="43"/>
      <c r="F74" s="43"/>
      <c r="G74" s="43"/>
      <c r="H74" s="43"/>
      <c r="I74" s="43"/>
      <c r="J74" s="43"/>
    </row>
    <row r="75" spans="2:11" ht="16.5">
      <c r="B75" s="44" t="s">
        <v>50</v>
      </c>
      <c r="C75" s="44"/>
      <c r="D75" s="44"/>
      <c r="E75" s="44"/>
      <c r="F75" s="44"/>
      <c r="G75" s="44"/>
      <c r="H75" s="44"/>
      <c r="I75" s="44"/>
      <c r="J75" s="44"/>
    </row>
    <row r="76" spans="2:11">
      <c r="B76" s="45" t="s">
        <v>47</v>
      </c>
      <c r="C76" s="45"/>
      <c r="D76" s="45"/>
      <c r="E76" s="45"/>
      <c r="F76" s="45"/>
      <c r="G76" s="45"/>
      <c r="H76" s="45"/>
      <c r="I76" s="45"/>
      <c r="J76" s="45"/>
    </row>
    <row r="78" spans="2:11" ht="18">
      <c r="B78" s="46" t="s">
        <v>59</v>
      </c>
      <c r="C78" s="46"/>
      <c r="D78" s="46"/>
      <c r="E78" s="46"/>
      <c r="F78" s="46"/>
      <c r="G78" s="46"/>
      <c r="H78" s="46"/>
      <c r="I78" s="46"/>
      <c r="J78" s="46"/>
    </row>
    <row r="79" spans="2:11" ht="49.5">
      <c r="B79" s="15"/>
      <c r="C79" s="22" t="s">
        <v>52</v>
      </c>
      <c r="D79" s="22" t="s">
        <v>54</v>
      </c>
      <c r="E79" s="19" t="s">
        <v>34</v>
      </c>
      <c r="F79" s="19" t="s">
        <v>35</v>
      </c>
      <c r="G79" s="19" t="s">
        <v>36</v>
      </c>
      <c r="H79" s="19" t="s">
        <v>53</v>
      </c>
      <c r="I79" s="22" t="s">
        <v>57</v>
      </c>
      <c r="J79" s="22" t="s">
        <v>33</v>
      </c>
    </row>
    <row r="80" spans="2:11" ht="33">
      <c r="B80" s="22" t="s">
        <v>41</v>
      </c>
      <c r="C80" s="25">
        <v>13</v>
      </c>
      <c r="D80" s="25">
        <v>13</v>
      </c>
      <c r="E80" s="10">
        <v>68</v>
      </c>
      <c r="F80" s="10">
        <v>68</v>
      </c>
      <c r="G80" s="10">
        <v>68</v>
      </c>
      <c r="H80" s="10">
        <v>68</v>
      </c>
      <c r="I80" s="10">
        <v>80</v>
      </c>
      <c r="J80" s="19">
        <v>75</v>
      </c>
    </row>
    <row r="81" spans="2:11" ht="33">
      <c r="B81" s="22" t="s">
        <v>46</v>
      </c>
      <c r="C81" s="26">
        <f>C80/E80</f>
        <v>0.19117647058823528</v>
      </c>
      <c r="D81" s="26">
        <f>D80/E80</f>
        <v>0.19117647058823528</v>
      </c>
      <c r="E81" s="17">
        <v>0.4</v>
      </c>
      <c r="F81" s="17">
        <v>0.6</v>
      </c>
      <c r="G81" s="17">
        <v>0.8</v>
      </c>
      <c r="H81" s="17">
        <v>0.95</v>
      </c>
      <c r="I81" s="17">
        <v>0.98</v>
      </c>
      <c r="J81" s="23">
        <v>1</v>
      </c>
    </row>
    <row r="82" spans="2:11" ht="16.5">
      <c r="B82" s="19" t="s">
        <v>38</v>
      </c>
      <c r="C82" s="18">
        <v>13</v>
      </c>
      <c r="D82" s="18">
        <v>13</v>
      </c>
      <c r="E82" s="16">
        <f>(E80*E81)</f>
        <v>27.200000000000003</v>
      </c>
      <c r="F82" s="16">
        <f t="shared" ref="F82:J82" si="53">(F80*F81)</f>
        <v>40.799999999999997</v>
      </c>
      <c r="G82" s="16">
        <f t="shared" si="53"/>
        <v>54.400000000000006</v>
      </c>
      <c r="H82" s="16">
        <f t="shared" si="53"/>
        <v>64.599999999999994</v>
      </c>
      <c r="I82" s="16">
        <f t="shared" si="53"/>
        <v>78.400000000000006</v>
      </c>
      <c r="J82" s="16">
        <f t="shared" si="53"/>
        <v>75</v>
      </c>
    </row>
    <row r="83" spans="2:11" ht="28.15" customHeight="1">
      <c r="B83" s="19" t="s">
        <v>27</v>
      </c>
      <c r="C83" s="18">
        <f>E80-C80</f>
        <v>55</v>
      </c>
      <c r="D83" s="18">
        <f>E80-D80</f>
        <v>55</v>
      </c>
      <c r="E83" s="16">
        <f>(E80-E82)</f>
        <v>40.799999999999997</v>
      </c>
      <c r="F83" s="16">
        <f t="shared" ref="F83:J83" si="54">(F80-F82)</f>
        <v>27.200000000000003</v>
      </c>
      <c r="G83" s="16">
        <f t="shared" si="54"/>
        <v>13.599999999999994</v>
      </c>
      <c r="H83" s="16">
        <f t="shared" si="54"/>
        <v>3.4000000000000057</v>
      </c>
      <c r="I83" s="16">
        <f t="shared" si="54"/>
        <v>1.5999999999999943</v>
      </c>
      <c r="J83" s="31">
        <f t="shared" si="54"/>
        <v>0</v>
      </c>
    </row>
    <row r="84" spans="2:11" ht="52.9" customHeight="1">
      <c r="B84" s="22" t="s">
        <v>37</v>
      </c>
      <c r="C84" s="16">
        <f>C82*0.85</f>
        <v>11.049999999999999</v>
      </c>
      <c r="D84" s="16">
        <f>D82*0.85</f>
        <v>11.049999999999999</v>
      </c>
      <c r="E84" s="16">
        <f>E82*0.9+E83</f>
        <v>65.28</v>
      </c>
      <c r="F84" s="16">
        <f t="shared" ref="F84:J84" si="55">F82*0.9+F83</f>
        <v>63.92</v>
      </c>
      <c r="G84" s="16">
        <f t="shared" si="55"/>
        <v>62.56</v>
      </c>
      <c r="H84" s="16">
        <f t="shared" si="55"/>
        <v>61.54</v>
      </c>
      <c r="I84" s="16">
        <f t="shared" si="55"/>
        <v>72.16</v>
      </c>
      <c r="J84" s="16">
        <f t="shared" si="55"/>
        <v>67.5</v>
      </c>
    </row>
    <row r="85" spans="2:11" ht="31.9" customHeight="1">
      <c r="B85" s="22" t="s">
        <v>44</v>
      </c>
      <c r="C85" s="16">
        <f t="shared" ref="C85:I85" si="56">C80-C84</f>
        <v>1.9500000000000011</v>
      </c>
      <c r="D85" s="16">
        <f t="shared" si="56"/>
        <v>1.9500000000000011</v>
      </c>
      <c r="E85" s="16">
        <f t="shared" si="56"/>
        <v>2.7199999999999989</v>
      </c>
      <c r="F85" s="16">
        <f t="shared" si="56"/>
        <v>4.0799999999999983</v>
      </c>
      <c r="G85" s="16">
        <f t="shared" si="56"/>
        <v>5.4399999999999977</v>
      </c>
      <c r="H85" s="16">
        <f t="shared" si="56"/>
        <v>6.4600000000000009</v>
      </c>
      <c r="I85" s="16">
        <f t="shared" si="56"/>
        <v>7.8400000000000034</v>
      </c>
      <c r="J85" s="24">
        <v>67</v>
      </c>
    </row>
    <row r="86" spans="2:11" ht="33">
      <c r="B86" s="22" t="s">
        <v>39</v>
      </c>
      <c r="C86" s="25"/>
      <c r="D86" s="25"/>
      <c r="E86" s="16">
        <f>(E82*0.8)+E83</f>
        <v>62.56</v>
      </c>
      <c r="F86" s="16">
        <f>(F82*0.8)+F83</f>
        <v>59.84</v>
      </c>
      <c r="G86" s="16">
        <f t="shared" ref="G86:J86" si="57">(G82*0.8)+G83</f>
        <v>57.120000000000005</v>
      </c>
      <c r="H86" s="16">
        <f t="shared" si="57"/>
        <v>55.080000000000005</v>
      </c>
      <c r="I86" s="16">
        <f t="shared" si="57"/>
        <v>64.319999999999993</v>
      </c>
      <c r="J86" s="31">
        <f t="shared" si="57"/>
        <v>60</v>
      </c>
    </row>
    <row r="87" spans="2:11" ht="33">
      <c r="B87" s="22" t="s">
        <v>45</v>
      </c>
      <c r="C87" s="25"/>
      <c r="D87" s="25"/>
      <c r="E87" s="16">
        <f t="shared" ref="E87:J87" si="58">E80-E86</f>
        <v>5.4399999999999977</v>
      </c>
      <c r="F87" s="16">
        <f t="shared" si="58"/>
        <v>8.1599999999999966</v>
      </c>
      <c r="G87" s="16">
        <f t="shared" si="58"/>
        <v>10.879999999999995</v>
      </c>
      <c r="H87" s="16">
        <f t="shared" si="58"/>
        <v>12.919999999999995</v>
      </c>
      <c r="I87" s="16">
        <f t="shared" si="58"/>
        <v>15.680000000000007</v>
      </c>
      <c r="J87" s="16">
        <f t="shared" si="58"/>
        <v>15</v>
      </c>
    </row>
    <row r="88" spans="2:11" ht="16.5">
      <c r="B88" s="19" t="s">
        <v>42</v>
      </c>
      <c r="C88" s="27">
        <v>1</v>
      </c>
      <c r="D88" s="27">
        <v>1</v>
      </c>
      <c r="E88" s="20">
        <v>4</v>
      </c>
      <c r="F88" s="20">
        <v>1</v>
      </c>
      <c r="G88" s="20">
        <v>1</v>
      </c>
      <c r="H88" s="20">
        <v>2</v>
      </c>
      <c r="I88" s="20">
        <v>3</v>
      </c>
      <c r="J88" s="21">
        <v>0</v>
      </c>
    </row>
    <row r="89" spans="2:11" ht="16.5">
      <c r="B89" s="19" t="s">
        <v>28</v>
      </c>
      <c r="C89" s="30">
        <f t="shared" ref="C89:G89" si="59">(C82-C88)/C82*100</f>
        <v>92.307692307692307</v>
      </c>
      <c r="D89" s="30">
        <f t="shared" si="59"/>
        <v>92.307692307692307</v>
      </c>
      <c r="E89" s="30">
        <f t="shared" si="59"/>
        <v>85.294117647058826</v>
      </c>
      <c r="F89" s="30">
        <f t="shared" si="59"/>
        <v>97.549019607843135</v>
      </c>
      <c r="G89" s="30">
        <f t="shared" si="59"/>
        <v>98.161764705882348</v>
      </c>
      <c r="H89" s="30">
        <f>(H82-H88)/H82*100</f>
        <v>96.904024767801857</v>
      </c>
      <c r="I89" s="30">
        <f>(I82-I88)/I82*100</f>
        <v>96.173469387755105</v>
      </c>
      <c r="J89" s="30">
        <f>(J82-J88)/J82*100</f>
        <v>100</v>
      </c>
      <c r="K89" s="28"/>
    </row>
    <row r="91" spans="2:11" ht="16.5">
      <c r="B91" s="43" t="s">
        <v>40</v>
      </c>
      <c r="C91" s="43"/>
      <c r="D91" s="43"/>
      <c r="E91" s="43"/>
      <c r="F91" s="43"/>
      <c r="G91" s="43"/>
      <c r="H91" s="43"/>
      <c r="I91" s="43"/>
      <c r="J91" s="43"/>
    </row>
    <row r="92" spans="2:11" ht="16.5">
      <c r="B92" s="44" t="s">
        <v>50</v>
      </c>
      <c r="C92" s="44"/>
      <c r="D92" s="44"/>
      <c r="E92" s="44"/>
      <c r="F92" s="44"/>
      <c r="G92" s="44"/>
      <c r="H92" s="44"/>
      <c r="I92" s="44"/>
      <c r="J92" s="44"/>
    </row>
    <row r="93" spans="2:11">
      <c r="B93" s="45" t="s">
        <v>47</v>
      </c>
      <c r="C93" s="45"/>
      <c r="D93" s="45"/>
      <c r="E93" s="45"/>
      <c r="F93" s="45"/>
      <c r="G93" s="45"/>
      <c r="H93" s="45"/>
      <c r="I93" s="45"/>
      <c r="J93" s="45"/>
    </row>
    <row r="95" spans="2:11" ht="18">
      <c r="B95" s="46" t="s">
        <v>60</v>
      </c>
      <c r="C95" s="46"/>
      <c r="D95" s="46"/>
      <c r="E95" s="46"/>
      <c r="F95" s="46"/>
      <c r="G95" s="46"/>
      <c r="H95" s="46"/>
      <c r="I95" s="46"/>
      <c r="J95" s="46"/>
    </row>
    <row r="96" spans="2:11" ht="49.5">
      <c r="B96" s="15"/>
      <c r="C96" s="22" t="s">
        <v>52</v>
      </c>
      <c r="D96" s="22" t="s">
        <v>54</v>
      </c>
      <c r="E96" s="19" t="s">
        <v>34</v>
      </c>
      <c r="F96" s="19" t="s">
        <v>35</v>
      </c>
      <c r="G96" s="19" t="s">
        <v>36</v>
      </c>
      <c r="H96" s="19" t="s">
        <v>53</v>
      </c>
      <c r="I96" s="22" t="s">
        <v>57</v>
      </c>
      <c r="J96" s="22" t="s">
        <v>33</v>
      </c>
    </row>
    <row r="97" spans="2:11" ht="33">
      <c r="B97" s="22" t="s">
        <v>41</v>
      </c>
      <c r="C97" s="25">
        <v>9</v>
      </c>
      <c r="D97" s="25">
        <v>9</v>
      </c>
      <c r="E97" s="10">
        <v>62</v>
      </c>
      <c r="F97" s="10">
        <v>62</v>
      </c>
      <c r="G97" s="10">
        <v>62</v>
      </c>
      <c r="H97" s="10">
        <v>62</v>
      </c>
      <c r="I97" s="10">
        <v>74</v>
      </c>
      <c r="J97" s="19">
        <v>72</v>
      </c>
    </row>
    <row r="98" spans="2:11" ht="33">
      <c r="B98" s="22" t="s">
        <v>46</v>
      </c>
      <c r="C98" s="26">
        <f>C97/E97</f>
        <v>0.14516129032258066</v>
      </c>
      <c r="D98" s="26">
        <f>D97/E97</f>
        <v>0.14516129032258066</v>
      </c>
      <c r="E98" s="17">
        <v>0.4</v>
      </c>
      <c r="F98" s="17">
        <v>0.6</v>
      </c>
      <c r="G98" s="17">
        <v>0.8</v>
      </c>
      <c r="H98" s="17">
        <v>0.95</v>
      </c>
      <c r="I98" s="17">
        <v>0.98</v>
      </c>
      <c r="J98" s="23">
        <v>1</v>
      </c>
    </row>
    <row r="99" spans="2:11" ht="16.5">
      <c r="B99" s="19" t="s">
        <v>38</v>
      </c>
      <c r="C99" s="18">
        <v>9</v>
      </c>
      <c r="D99" s="18">
        <v>9</v>
      </c>
      <c r="E99" s="16">
        <f>(E97*E98)</f>
        <v>24.8</v>
      </c>
      <c r="F99" s="16">
        <f t="shared" ref="F99:J99" si="60">(F97*F98)</f>
        <v>37.199999999999996</v>
      </c>
      <c r="G99" s="16">
        <f t="shared" si="60"/>
        <v>49.6</v>
      </c>
      <c r="H99" s="16">
        <f t="shared" si="60"/>
        <v>58.9</v>
      </c>
      <c r="I99" s="16">
        <f t="shared" si="60"/>
        <v>72.52</v>
      </c>
      <c r="J99" s="16">
        <f t="shared" si="60"/>
        <v>72</v>
      </c>
    </row>
    <row r="100" spans="2:11" ht="28.15" customHeight="1">
      <c r="B100" s="19" t="s">
        <v>27</v>
      </c>
      <c r="C100" s="18">
        <f>E97-C97</f>
        <v>53</v>
      </c>
      <c r="D100" s="18">
        <f>E97-D97</f>
        <v>53</v>
      </c>
      <c r="E100" s="16">
        <f>(E97-E99)</f>
        <v>37.200000000000003</v>
      </c>
      <c r="F100" s="16">
        <f t="shared" ref="F100:J100" si="61">(F97-F99)</f>
        <v>24.800000000000004</v>
      </c>
      <c r="G100" s="16">
        <f t="shared" si="61"/>
        <v>12.399999999999999</v>
      </c>
      <c r="H100" s="16">
        <f t="shared" si="61"/>
        <v>3.1000000000000014</v>
      </c>
      <c r="I100" s="16">
        <f t="shared" si="61"/>
        <v>1.480000000000004</v>
      </c>
      <c r="J100" s="31">
        <f t="shared" si="61"/>
        <v>0</v>
      </c>
    </row>
    <row r="101" spans="2:11" ht="52.9" customHeight="1">
      <c r="B101" s="22" t="s">
        <v>37</v>
      </c>
      <c r="C101" s="16">
        <f>C99*0.85</f>
        <v>7.6499999999999995</v>
      </c>
      <c r="D101" s="16">
        <f>D99*0.85</f>
        <v>7.6499999999999995</v>
      </c>
      <c r="E101" s="16">
        <f>E99*0.9+E100</f>
        <v>59.52</v>
      </c>
      <c r="F101" s="16">
        <f t="shared" ref="F101:J101" si="62">F99*0.9+F100</f>
        <v>58.28</v>
      </c>
      <c r="G101" s="16">
        <f t="shared" si="62"/>
        <v>57.04</v>
      </c>
      <c r="H101" s="16">
        <f t="shared" si="62"/>
        <v>56.11</v>
      </c>
      <c r="I101" s="16">
        <f t="shared" si="62"/>
        <v>66.748000000000005</v>
      </c>
      <c r="J101" s="16">
        <f t="shared" si="62"/>
        <v>64.8</v>
      </c>
    </row>
    <row r="102" spans="2:11" ht="31.9" customHeight="1">
      <c r="B102" s="22" t="s">
        <v>44</v>
      </c>
      <c r="C102" s="16">
        <f t="shared" ref="C102:I102" si="63">C97-C101</f>
        <v>1.3500000000000005</v>
      </c>
      <c r="D102" s="16">
        <f t="shared" si="63"/>
        <v>1.3500000000000005</v>
      </c>
      <c r="E102" s="16">
        <f t="shared" si="63"/>
        <v>2.4799999999999969</v>
      </c>
      <c r="F102" s="16">
        <f t="shared" si="63"/>
        <v>3.7199999999999989</v>
      </c>
      <c r="G102" s="16">
        <f t="shared" si="63"/>
        <v>4.9600000000000009</v>
      </c>
      <c r="H102" s="16">
        <f t="shared" si="63"/>
        <v>5.8900000000000006</v>
      </c>
      <c r="I102" s="16">
        <f t="shared" si="63"/>
        <v>7.2519999999999953</v>
      </c>
      <c r="J102" s="24">
        <v>67</v>
      </c>
    </row>
    <row r="103" spans="2:11" ht="33">
      <c r="B103" s="22" t="s">
        <v>39</v>
      </c>
      <c r="C103" s="25"/>
      <c r="D103" s="25"/>
      <c r="E103" s="16">
        <f>(E99*0.8)+E100</f>
        <v>57.040000000000006</v>
      </c>
      <c r="F103" s="16">
        <f>(F99*0.8)+F100</f>
        <v>54.56</v>
      </c>
      <c r="G103" s="16">
        <f t="shared" ref="G103:J103" si="64">(G99*0.8)+G100</f>
        <v>52.080000000000005</v>
      </c>
      <c r="H103" s="16">
        <f t="shared" si="64"/>
        <v>50.220000000000006</v>
      </c>
      <c r="I103" s="16">
        <f t="shared" si="64"/>
        <v>59.496000000000002</v>
      </c>
      <c r="J103" s="31">
        <f t="shared" si="64"/>
        <v>57.6</v>
      </c>
    </row>
    <row r="104" spans="2:11" ht="33">
      <c r="B104" s="22" t="s">
        <v>45</v>
      </c>
      <c r="C104" s="25"/>
      <c r="D104" s="25"/>
      <c r="E104" s="16">
        <f t="shared" ref="E104:J104" si="65">E97-E103</f>
        <v>4.9599999999999937</v>
      </c>
      <c r="F104" s="16">
        <f t="shared" si="65"/>
        <v>7.4399999999999977</v>
      </c>
      <c r="G104" s="16">
        <f t="shared" si="65"/>
        <v>9.9199999999999946</v>
      </c>
      <c r="H104" s="16">
        <f t="shared" si="65"/>
        <v>11.779999999999994</v>
      </c>
      <c r="I104" s="16">
        <f t="shared" si="65"/>
        <v>14.503999999999998</v>
      </c>
      <c r="J104" s="16">
        <f t="shared" si="65"/>
        <v>14.399999999999999</v>
      </c>
    </row>
    <row r="105" spans="2:11" ht="16.5">
      <c r="B105" s="19" t="s">
        <v>42</v>
      </c>
      <c r="C105" s="27">
        <v>1</v>
      </c>
      <c r="D105" s="27">
        <v>1</v>
      </c>
      <c r="E105" s="20">
        <v>4</v>
      </c>
      <c r="F105" s="20">
        <v>1</v>
      </c>
      <c r="G105" s="20">
        <v>1</v>
      </c>
      <c r="H105" s="20">
        <v>2</v>
      </c>
      <c r="I105" s="20">
        <v>3</v>
      </c>
      <c r="J105" s="21">
        <v>0</v>
      </c>
    </row>
    <row r="106" spans="2:11" ht="16.5">
      <c r="B106" s="19" t="s">
        <v>28</v>
      </c>
      <c r="C106" s="30">
        <f t="shared" ref="C106:G106" si="66">(C99-C105)/C99*100</f>
        <v>88.888888888888886</v>
      </c>
      <c r="D106" s="30">
        <f t="shared" si="66"/>
        <v>88.888888888888886</v>
      </c>
      <c r="E106" s="30">
        <f t="shared" si="66"/>
        <v>83.870967741935488</v>
      </c>
      <c r="F106" s="30">
        <f t="shared" si="66"/>
        <v>97.311827956989248</v>
      </c>
      <c r="G106" s="30">
        <f t="shared" si="66"/>
        <v>97.983870967741936</v>
      </c>
      <c r="H106" s="30">
        <f>(H99-H105)/H99*100</f>
        <v>96.604414261460107</v>
      </c>
      <c r="I106" s="30">
        <f>(I99-I105)/I99*100</f>
        <v>95.863210148924438</v>
      </c>
      <c r="J106" s="30">
        <f>(J99-J105)/J99*100</f>
        <v>100</v>
      </c>
      <c r="K106" s="28"/>
    </row>
    <row r="108" spans="2:11" ht="16.5">
      <c r="B108" s="43" t="s">
        <v>40</v>
      </c>
      <c r="C108" s="43"/>
      <c r="D108" s="43"/>
      <c r="E108" s="43"/>
      <c r="F108" s="43"/>
      <c r="G108" s="43"/>
      <c r="H108" s="43"/>
      <c r="I108" s="43"/>
      <c r="J108" s="43"/>
    </row>
    <row r="109" spans="2:11" ht="16.5">
      <c r="B109" s="44" t="s">
        <v>50</v>
      </c>
      <c r="C109" s="44"/>
      <c r="D109" s="44"/>
      <c r="E109" s="44"/>
      <c r="F109" s="44"/>
      <c r="G109" s="44"/>
      <c r="H109" s="44"/>
      <c r="I109" s="44"/>
      <c r="J109" s="44"/>
    </row>
    <row r="110" spans="2:11">
      <c r="B110" s="45" t="s">
        <v>47</v>
      </c>
      <c r="C110" s="45"/>
      <c r="D110" s="45"/>
      <c r="E110" s="45"/>
      <c r="F110" s="45"/>
      <c r="G110" s="45"/>
      <c r="H110" s="45"/>
      <c r="I110" s="45"/>
      <c r="J110" s="45"/>
    </row>
    <row r="112" spans="2:11" ht="18">
      <c r="B112" s="46" t="s">
        <v>61</v>
      </c>
      <c r="C112" s="46"/>
      <c r="D112" s="46"/>
      <c r="E112" s="46"/>
      <c r="F112" s="46"/>
      <c r="G112" s="46"/>
      <c r="H112" s="46"/>
      <c r="I112" s="46"/>
      <c r="J112" s="46"/>
    </row>
    <row r="113" spans="2:11" ht="49.5">
      <c r="B113" s="15"/>
      <c r="C113" s="22" t="s">
        <v>52</v>
      </c>
      <c r="D113" s="22" t="s">
        <v>54</v>
      </c>
      <c r="E113" s="19" t="s">
        <v>34</v>
      </c>
      <c r="F113" s="19" t="s">
        <v>35</v>
      </c>
      <c r="G113" s="19" t="s">
        <v>36</v>
      </c>
      <c r="H113" s="19" t="s">
        <v>53</v>
      </c>
      <c r="I113" s="22" t="s">
        <v>57</v>
      </c>
      <c r="J113" s="22" t="s">
        <v>33</v>
      </c>
    </row>
    <row r="114" spans="2:11" ht="33">
      <c r="B114" s="22" t="s">
        <v>41</v>
      </c>
      <c r="C114" s="25">
        <v>16</v>
      </c>
      <c r="D114" s="25">
        <v>16</v>
      </c>
      <c r="E114" s="10">
        <v>67</v>
      </c>
      <c r="F114" s="10">
        <v>67</v>
      </c>
      <c r="G114" s="10">
        <v>67</v>
      </c>
      <c r="H114" s="10">
        <v>67</v>
      </c>
      <c r="I114" s="10">
        <v>77</v>
      </c>
      <c r="J114" s="19">
        <v>72</v>
      </c>
    </row>
    <row r="115" spans="2:11" ht="33">
      <c r="B115" s="22" t="s">
        <v>46</v>
      </c>
      <c r="C115" s="26">
        <f>C114/E114</f>
        <v>0.23880597014925373</v>
      </c>
      <c r="D115" s="26">
        <f>D114/E114</f>
        <v>0.23880597014925373</v>
      </c>
      <c r="E115" s="17">
        <v>0.4</v>
      </c>
      <c r="F115" s="17">
        <v>0.6</v>
      </c>
      <c r="G115" s="17">
        <v>0.8</v>
      </c>
      <c r="H115" s="17">
        <v>0.95</v>
      </c>
      <c r="I115" s="17">
        <v>0.98</v>
      </c>
      <c r="J115" s="23">
        <v>1</v>
      </c>
    </row>
    <row r="116" spans="2:11" ht="16.5">
      <c r="B116" s="19" t="s">
        <v>38</v>
      </c>
      <c r="C116" s="18">
        <v>16</v>
      </c>
      <c r="D116" s="18">
        <v>16</v>
      </c>
      <c r="E116" s="16">
        <f>(E114*E115)</f>
        <v>26.8</v>
      </c>
      <c r="F116" s="16">
        <f t="shared" ref="F116:J116" si="67">(F114*F115)</f>
        <v>40.199999999999996</v>
      </c>
      <c r="G116" s="16">
        <f t="shared" si="67"/>
        <v>53.6</v>
      </c>
      <c r="H116" s="16">
        <f t="shared" si="67"/>
        <v>63.65</v>
      </c>
      <c r="I116" s="16">
        <f t="shared" si="67"/>
        <v>75.459999999999994</v>
      </c>
      <c r="J116" s="16">
        <f t="shared" si="67"/>
        <v>72</v>
      </c>
    </row>
    <row r="117" spans="2:11" ht="28.15" customHeight="1">
      <c r="B117" s="19" t="s">
        <v>27</v>
      </c>
      <c r="C117" s="18">
        <f>E114-C114</f>
        <v>51</v>
      </c>
      <c r="D117" s="18">
        <f>E114-D114</f>
        <v>51</v>
      </c>
      <c r="E117" s="16">
        <f>(E114-E116)</f>
        <v>40.200000000000003</v>
      </c>
      <c r="F117" s="16">
        <f t="shared" ref="F117:J117" si="68">(F114-F116)</f>
        <v>26.800000000000004</v>
      </c>
      <c r="G117" s="16">
        <f t="shared" si="68"/>
        <v>13.399999999999999</v>
      </c>
      <c r="H117" s="16">
        <f t="shared" si="68"/>
        <v>3.3500000000000014</v>
      </c>
      <c r="I117" s="16">
        <f t="shared" si="68"/>
        <v>1.5400000000000063</v>
      </c>
      <c r="J117" s="31">
        <f t="shared" si="68"/>
        <v>0</v>
      </c>
    </row>
    <row r="118" spans="2:11" ht="52.9" customHeight="1">
      <c r="B118" s="22" t="s">
        <v>37</v>
      </c>
      <c r="C118" s="16">
        <f>C116*0.85</f>
        <v>13.6</v>
      </c>
      <c r="D118" s="16">
        <f>D116*0.85</f>
        <v>13.6</v>
      </c>
      <c r="E118" s="16">
        <f>E116*0.9+E117</f>
        <v>64.320000000000007</v>
      </c>
      <c r="F118" s="16">
        <f t="shared" ref="F118:J118" si="69">F116*0.9+F117</f>
        <v>62.980000000000004</v>
      </c>
      <c r="G118" s="16">
        <f t="shared" si="69"/>
        <v>61.64</v>
      </c>
      <c r="H118" s="16">
        <f t="shared" si="69"/>
        <v>60.634999999999998</v>
      </c>
      <c r="I118" s="16">
        <f t="shared" si="69"/>
        <v>69.454000000000008</v>
      </c>
      <c r="J118" s="16">
        <f t="shared" si="69"/>
        <v>64.8</v>
      </c>
    </row>
    <row r="119" spans="2:11" ht="31.9" customHeight="1">
      <c r="B119" s="22" t="s">
        <v>44</v>
      </c>
      <c r="C119" s="16">
        <f t="shared" ref="C119:I119" si="70">C114-C118</f>
        <v>2.4000000000000004</v>
      </c>
      <c r="D119" s="16">
        <f t="shared" si="70"/>
        <v>2.4000000000000004</v>
      </c>
      <c r="E119" s="16">
        <f t="shared" si="70"/>
        <v>2.6799999999999926</v>
      </c>
      <c r="F119" s="16">
        <f t="shared" si="70"/>
        <v>4.019999999999996</v>
      </c>
      <c r="G119" s="16">
        <f t="shared" si="70"/>
        <v>5.3599999999999994</v>
      </c>
      <c r="H119" s="16">
        <f t="shared" si="70"/>
        <v>6.365000000000002</v>
      </c>
      <c r="I119" s="16">
        <f t="shared" si="70"/>
        <v>7.5459999999999923</v>
      </c>
      <c r="J119" s="24">
        <v>67</v>
      </c>
    </row>
    <row r="120" spans="2:11" ht="33">
      <c r="B120" s="22" t="s">
        <v>39</v>
      </c>
      <c r="C120" s="25"/>
      <c r="D120" s="25"/>
      <c r="E120" s="16">
        <f>(E116*0.8)+E117</f>
        <v>61.64</v>
      </c>
      <c r="F120" s="16">
        <f>(F116*0.8)+F117</f>
        <v>58.96</v>
      </c>
      <c r="G120" s="16">
        <f t="shared" ref="G120:J120" si="71">(G116*0.8)+G117</f>
        <v>56.28</v>
      </c>
      <c r="H120" s="16">
        <f t="shared" si="71"/>
        <v>54.27</v>
      </c>
      <c r="I120" s="16">
        <f t="shared" si="71"/>
        <v>61.908000000000001</v>
      </c>
      <c r="J120" s="31">
        <f t="shared" si="71"/>
        <v>57.6</v>
      </c>
    </row>
    <row r="121" spans="2:11" ht="33">
      <c r="B121" s="22" t="s">
        <v>45</v>
      </c>
      <c r="C121" s="25"/>
      <c r="D121" s="25"/>
      <c r="E121" s="16">
        <f t="shared" ref="E121:J121" si="72">E114-E120</f>
        <v>5.3599999999999994</v>
      </c>
      <c r="F121" s="16">
        <f t="shared" si="72"/>
        <v>8.0399999999999991</v>
      </c>
      <c r="G121" s="16">
        <f t="shared" si="72"/>
        <v>10.719999999999999</v>
      </c>
      <c r="H121" s="16">
        <f t="shared" si="72"/>
        <v>12.729999999999997</v>
      </c>
      <c r="I121" s="16">
        <f t="shared" si="72"/>
        <v>15.091999999999999</v>
      </c>
      <c r="J121" s="16">
        <f t="shared" si="72"/>
        <v>14.399999999999999</v>
      </c>
    </row>
    <row r="122" spans="2:11" ht="16.5">
      <c r="B122" s="19" t="s">
        <v>42</v>
      </c>
      <c r="C122" s="27">
        <v>1</v>
      </c>
      <c r="D122" s="27">
        <v>1</v>
      </c>
      <c r="E122" s="20">
        <v>4</v>
      </c>
      <c r="F122" s="20">
        <v>1</v>
      </c>
      <c r="G122" s="20">
        <v>1</v>
      </c>
      <c r="H122" s="20">
        <v>2</v>
      </c>
      <c r="I122" s="20">
        <v>3</v>
      </c>
      <c r="J122" s="21">
        <v>0</v>
      </c>
    </row>
    <row r="123" spans="2:11" ht="16.5">
      <c r="B123" s="19" t="s">
        <v>28</v>
      </c>
      <c r="C123" s="30">
        <f t="shared" ref="C123:G123" si="73">(C116-C122)/C116*100</f>
        <v>93.75</v>
      </c>
      <c r="D123" s="30">
        <f t="shared" si="73"/>
        <v>93.75</v>
      </c>
      <c r="E123" s="30">
        <f t="shared" si="73"/>
        <v>85.074626865671647</v>
      </c>
      <c r="F123" s="30">
        <f t="shared" si="73"/>
        <v>97.512437810945272</v>
      </c>
      <c r="G123" s="30">
        <f t="shared" si="73"/>
        <v>98.134328358208961</v>
      </c>
      <c r="H123" s="30">
        <f>(H116-H122)/H116*100</f>
        <v>96.857816182246665</v>
      </c>
      <c r="I123" s="30">
        <f>(I116-I122)/I116*100</f>
        <v>96.024383779485817</v>
      </c>
      <c r="J123" s="30">
        <f>(J116-J122)/J116*100</f>
        <v>100</v>
      </c>
      <c r="K123" s="28"/>
    </row>
    <row r="125" spans="2:11" ht="16.5">
      <c r="B125" s="43" t="s">
        <v>40</v>
      </c>
      <c r="C125" s="43"/>
      <c r="D125" s="43"/>
      <c r="E125" s="43"/>
      <c r="F125" s="43"/>
      <c r="G125" s="43"/>
      <c r="H125" s="43"/>
      <c r="I125" s="43"/>
      <c r="J125" s="43"/>
    </row>
    <row r="126" spans="2:11" ht="16.5">
      <c r="B126" s="44" t="s">
        <v>50</v>
      </c>
      <c r="C126" s="44"/>
      <c r="D126" s="44"/>
      <c r="E126" s="44"/>
      <c r="F126" s="44"/>
      <c r="G126" s="44"/>
      <c r="H126" s="44"/>
      <c r="I126" s="44"/>
      <c r="J126" s="44"/>
    </row>
    <row r="127" spans="2:11">
      <c r="B127" s="45" t="s">
        <v>47</v>
      </c>
      <c r="C127" s="45"/>
      <c r="D127" s="45"/>
      <c r="E127" s="45"/>
      <c r="F127" s="45"/>
      <c r="G127" s="45"/>
      <c r="H127" s="45"/>
      <c r="I127" s="45"/>
      <c r="J127" s="45"/>
    </row>
  </sheetData>
  <mergeCells count="28">
    <mergeCell ref="B125:J125"/>
    <mergeCell ref="B126:J126"/>
    <mergeCell ref="B127:J127"/>
    <mergeCell ref="B95:J95"/>
    <mergeCell ref="B108:J108"/>
    <mergeCell ref="B109:J109"/>
    <mergeCell ref="B110:J110"/>
    <mergeCell ref="B112:J112"/>
    <mergeCell ref="B58:J58"/>
    <mergeCell ref="B59:J59"/>
    <mergeCell ref="B36:J36"/>
    <mergeCell ref="B37:J37"/>
    <mergeCell ref="B38:J38"/>
    <mergeCell ref="B44:J44"/>
    <mergeCell ref="B57:J57"/>
    <mergeCell ref="B16:J16"/>
    <mergeCell ref="B15:J15"/>
    <mergeCell ref="B17:J17"/>
    <mergeCell ref="B2:J2"/>
    <mergeCell ref="B23:J23"/>
    <mergeCell ref="B91:J91"/>
    <mergeCell ref="B92:J92"/>
    <mergeCell ref="B93:J93"/>
    <mergeCell ref="B61:J61"/>
    <mergeCell ref="B74:J74"/>
    <mergeCell ref="B75:J75"/>
    <mergeCell ref="B76:J76"/>
    <mergeCell ref="B78:J78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Explications</vt:lpstr>
      <vt:lpstr>tableau élève à imprimer</vt:lpstr>
      <vt:lpstr>tableau élève test</vt:lpstr>
      <vt:lpstr>fichier correction pourcentage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...</dc:creator>
  <cp:lastModifiedBy>romain ...</cp:lastModifiedBy>
  <cp:lastPrinted>2020-07-30T14:51:11Z</cp:lastPrinted>
  <dcterms:created xsi:type="dcterms:W3CDTF">2015-06-05T18:19:34Z</dcterms:created>
  <dcterms:modified xsi:type="dcterms:W3CDTF">2020-08-24T13:21:25Z</dcterms:modified>
</cp:coreProperties>
</file>