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im\OneDrive\Documents\Bridge Orsay\Compétitions\Top 15\"/>
    </mc:Choice>
  </mc:AlternateContent>
  <xr:revisionPtr revIDLastSave="0" documentId="8_{98960A07-AA32-47D3-858E-98ABD241CEE6}" xr6:coauthVersionLast="43" xr6:coauthVersionMax="43" xr10:uidLastSave="{00000000-0000-0000-0000-000000000000}"/>
  <bookViews>
    <workbookView xWindow="-120" yWindow="-120" windowWidth="24240" windowHeight="13140" xr2:uid="{1885AFFD-A0E3-457A-AF7C-0657F2962B4E}"/>
  </bookViews>
  <sheets>
    <sheet name="Feuil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5" i="1" l="1"/>
  <c r="J44" i="1"/>
  <c r="J52" i="1"/>
  <c r="J36" i="1"/>
  <c r="J35" i="1"/>
  <c r="J37" i="1"/>
  <c r="J41" i="1"/>
  <c r="J39" i="1"/>
  <c r="J38" i="1"/>
  <c r="J46" i="1"/>
  <c r="J45" i="1"/>
  <c r="J79" i="1"/>
  <c r="J65" i="1"/>
  <c r="J55" i="1"/>
  <c r="J60" i="1"/>
  <c r="J40" i="1"/>
  <c r="J48" i="1"/>
  <c r="J42" i="1"/>
  <c r="J47" i="1"/>
  <c r="O10" i="1" l="1"/>
  <c r="O9" i="1"/>
  <c r="J66" i="1"/>
  <c r="J57" i="1"/>
  <c r="J50" i="1"/>
  <c r="J58" i="1"/>
  <c r="J59" i="1"/>
  <c r="J78" i="1"/>
  <c r="J77" i="1"/>
  <c r="J49" i="1" l="1"/>
  <c r="J64" i="1"/>
  <c r="J51" i="1"/>
  <c r="J53" i="1"/>
  <c r="J69" i="1"/>
  <c r="J82" i="1" l="1"/>
  <c r="J81" i="1"/>
  <c r="J75" i="1"/>
  <c r="J74" i="1"/>
  <c r="J73" i="1"/>
  <c r="J71" i="1"/>
  <c r="J70" i="1"/>
  <c r="J68" i="1"/>
  <c r="J67" i="1"/>
  <c r="J63" i="1"/>
  <c r="J62" i="1"/>
  <c r="J61" i="1"/>
  <c r="J56" i="1"/>
  <c r="J54" i="1"/>
  <c r="J43" i="1"/>
</calcChain>
</file>

<file path=xl/sharedStrings.xml><?xml version="1.0" encoding="utf-8"?>
<sst xmlns="http://schemas.openxmlformats.org/spreadsheetml/2006/main" count="250" uniqueCount="166">
  <si>
    <t>Cumul des</t>
  </si>
  <si>
    <t>classement</t>
  </si>
  <si>
    <t>Bridgeur</t>
  </si>
  <si>
    <t xml:space="preserve">Points de </t>
  </si>
  <si>
    <t>Classement</t>
  </si>
  <si>
    <t>Mme Elisabeth FEUILLADE</t>
  </si>
  <si>
    <t>Mme Françoise PEYRISSAGUET</t>
  </si>
  <si>
    <t>Mme Yolaine VANDERMARCQ</t>
  </si>
  <si>
    <t>Mme Olympe GILBERT</t>
  </si>
  <si>
    <t>Mme Nicole ROGER</t>
  </si>
  <si>
    <t>M. Jean Pierre MOUFLE</t>
  </si>
  <si>
    <t>Mme Odile MOUFLE</t>
  </si>
  <si>
    <t>Mme Dominique EGENOD</t>
  </si>
  <si>
    <t>Mme Martine BOUTILLIER</t>
  </si>
  <si>
    <t>M. Luc BOUTILLIER</t>
  </si>
  <si>
    <t>Mme Bénédicte CLERGERIE</t>
  </si>
  <si>
    <t>M. Bertrand DESCAZEAUD</t>
  </si>
  <si>
    <t>Mme Cécile DESCAZEAUD</t>
  </si>
  <si>
    <t>M. Michel PENIN</t>
  </si>
  <si>
    <t>Mme Françoise DELHOUME</t>
  </si>
  <si>
    <t>M. Jean-Paul SERVOLE</t>
  </si>
  <si>
    <t>M. Jean-Louis FERRON</t>
  </si>
  <si>
    <t>Mme Isaure CANE</t>
  </si>
  <si>
    <t>M. Pierre GENET</t>
  </si>
  <si>
    <t>Mme Monique ESCRIBE</t>
  </si>
  <si>
    <t>Mme Monique LATHELIZE</t>
  </si>
  <si>
    <t>M. Bernard GALZIN</t>
  </si>
  <si>
    <t>M. Hervé GASTINNE</t>
  </si>
  <si>
    <t>Mme Marie Laure de SAINT ALBIN</t>
  </si>
  <si>
    <t>Mme Marie Claude BIGNAUD</t>
  </si>
  <si>
    <t>Mme Annick GALZIN</t>
  </si>
  <si>
    <t>M. Daniel LEONARD</t>
  </si>
  <si>
    <t>Mme Sylvia LEONARD</t>
  </si>
  <si>
    <t>M. Bernard REILHAC</t>
  </si>
  <si>
    <t>M. Arnaud DERVILLE</t>
  </si>
  <si>
    <t>Mme Françoise NOUAILLE</t>
  </si>
  <si>
    <t>Mme Martine LARTIGUE</t>
  </si>
  <si>
    <t>M. Gervais RATINAUD</t>
  </si>
  <si>
    <t>M. Yves GIRAUD</t>
  </si>
  <si>
    <t>Mme Evelyne QUEROIX</t>
  </si>
  <si>
    <t>Mme Christiane TERRIER DE LA CHAISE</t>
  </si>
  <si>
    <t>M. Christpophe DESCAZEAUD</t>
  </si>
  <si>
    <t>M. Pierre WEINBRECK</t>
  </si>
  <si>
    <t>M. Bertrand DEMOURES</t>
  </si>
  <si>
    <t>M. Jacques FUMEAU</t>
  </si>
  <si>
    <t>Mme Jacqueline VESPIREN</t>
  </si>
  <si>
    <t>M. Christian BRUSTREAU</t>
  </si>
  <si>
    <t>M. Pierre Jean de SAINT ALBIN</t>
  </si>
  <si>
    <t>M. Christian SANSONNET</t>
  </si>
  <si>
    <t>M. Jean-Claude LAPORTE</t>
  </si>
  <si>
    <t>M. Philippe CATUSSE - </t>
  </si>
  <si>
    <t>Mme Françoise CATUSSE</t>
  </si>
  <si>
    <t>Mme Angéline MAGNE</t>
  </si>
  <si>
    <t>Mme Edith DETROYAT</t>
  </si>
  <si>
    <t>Mme Brigite PLAS</t>
  </si>
  <si>
    <r>
      <rPr>
        <b/>
        <sz val="11"/>
        <color theme="1"/>
        <rFont val="Calibri"/>
        <family val="2"/>
        <scheme val="minor"/>
      </rPr>
      <t xml:space="preserve">Principe d'attribution des PC (Points de Challenge): </t>
    </r>
    <r>
      <rPr>
        <sz val="11"/>
        <color theme="1"/>
        <rFont val="Calibri"/>
        <family val="2"/>
        <scheme val="minor"/>
      </rPr>
      <t xml:space="preserve"> </t>
    </r>
  </si>
  <si>
    <t xml:space="preserve">    Soit un tournoi de N tables, il sera attribué à chaque bridgeur de la paire première: 2N+1 PC</t>
  </si>
  <si>
    <t xml:space="preserve">    Chaque rang inférieur sera doté de 2 PC de moins que celui de la paire immédiatement supérieure:</t>
  </si>
  <si>
    <r>
      <t xml:space="preserve">    Les joueurs de la paire seconde se verront attribuer (2N+1)-2 PC, la 3</t>
    </r>
    <r>
      <rPr>
        <vertAlign val="superscript"/>
        <sz val="11"/>
        <color theme="1"/>
        <rFont val="Calibri"/>
        <family val="2"/>
        <scheme val="minor"/>
      </rPr>
      <t xml:space="preserve">ème </t>
    </r>
    <r>
      <rPr>
        <sz val="11"/>
        <color theme="1"/>
        <rFont val="Calibri"/>
        <family val="2"/>
        <scheme val="minor"/>
      </rPr>
      <t>(2N+1)-4 PC etc…</t>
    </r>
  </si>
  <si>
    <r>
      <rPr>
        <b/>
        <sz val="11"/>
        <color theme="1"/>
        <rFont val="Calibri"/>
        <family val="2"/>
        <scheme val="minor"/>
      </rPr>
      <t>Attribution des PC, compléments :</t>
    </r>
    <r>
      <rPr>
        <sz val="11"/>
        <color theme="1"/>
        <rFont val="Calibri"/>
        <family val="2"/>
        <scheme val="minor"/>
      </rPr>
      <t xml:space="preserve"> séquences ds lesquelles se trouvent des 1</t>
    </r>
    <r>
      <rPr>
        <vertAlign val="superscript"/>
        <sz val="11"/>
        <color theme="1"/>
        <rFont val="Calibri"/>
        <family val="2"/>
        <scheme val="minor"/>
      </rPr>
      <t>ères</t>
    </r>
    <r>
      <rPr>
        <sz val="11"/>
        <color theme="1"/>
        <rFont val="Calibri"/>
        <family val="2"/>
        <scheme val="minor"/>
      </rPr>
      <t>-2</t>
    </r>
    <r>
      <rPr>
        <vertAlign val="superscript"/>
        <sz val="11"/>
        <color theme="1"/>
        <rFont val="Calibri"/>
        <family val="2"/>
        <scheme val="minor"/>
      </rPr>
      <t>èmes</t>
    </r>
    <r>
      <rPr>
        <sz val="11"/>
        <color theme="1"/>
        <rFont val="Calibri"/>
        <family val="2"/>
        <scheme val="minor"/>
      </rPr>
      <t xml:space="preserve"> Séries</t>
    </r>
  </si>
  <si>
    <t xml:space="preserve">   - si seulement l'un des partenaires d'une paire est au-delà de 3ème série, ce dernier ne</t>
  </si>
  <si>
    <t xml:space="preserve">         marquera bien sûr aucun PC (puisque hors champ Top 15), par contre, son parteanire se verra </t>
  </si>
  <si>
    <t xml:space="preserve">        attribuer la dotation normale décrite ci-contre. La paire suivante elle, bénéficiera de la même </t>
  </si>
  <si>
    <t xml:space="preserve">        dotation, diminuée de 1PC (au lieu d'une diminution de 2PC).</t>
  </si>
  <si>
    <r>
      <t xml:space="preserve">  - si une paire n'est constituée que de bridgeurs de 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et 2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Série:</t>
    </r>
  </si>
  <si>
    <t xml:space="preserve">     On les ignore totalement, comme s'ils étaient absents de la liste: il ne leur est pas</t>
  </si>
  <si>
    <t xml:space="preserve">     attribué fictivement de points. </t>
  </si>
  <si>
    <t>Nb: La présente feuille de calcul ne s'applique qu'à partir de la séance du  27 janvier 2020</t>
  </si>
  <si>
    <t xml:space="preserve">        pour suivre les allocation de Points de Challenge antérieures à cette séance du 27/01, il faut consulter</t>
  </si>
  <si>
    <t xml:space="preserve">        le fichier: "Calc Pts Top15 jusqu 20/01/20"</t>
  </si>
  <si>
    <t>A NS9</t>
  </si>
  <si>
    <t>A NS1</t>
  </si>
  <si>
    <t>A NS8</t>
  </si>
  <si>
    <t>A NS7</t>
  </si>
  <si>
    <t>A NS6</t>
  </si>
  <si>
    <t>A NS4</t>
  </si>
  <si>
    <t>A NS3</t>
  </si>
  <si>
    <t>A NS5</t>
  </si>
  <si>
    <t>A NS2</t>
  </si>
  <si>
    <t>A EO8</t>
  </si>
  <si>
    <t>A EO9</t>
  </si>
  <si>
    <t>A EO5</t>
  </si>
  <si>
    <t>A EO4</t>
  </si>
  <si>
    <t>A EO7</t>
  </si>
  <si>
    <t>A EO3</t>
  </si>
  <si>
    <t>A EO6</t>
  </si>
  <si>
    <t>A EO1</t>
  </si>
  <si>
    <t>A EO2</t>
  </si>
  <si>
    <t>Mme Annick GALZIN - </t>
  </si>
  <si>
    <t>M. Bernard GALZIN</t>
  </si>
  <si>
    <t>Mme Frederique DELAVEAU DESBORDES -</t>
  </si>
  <si>
    <t> M. Michel PENIN</t>
  </si>
  <si>
    <t>M. Patrick VERRIELE - </t>
  </si>
  <si>
    <t>M. Jean Luc VASSALLO</t>
  </si>
  <si>
    <t>Mme Odile MOUFLE - </t>
  </si>
  <si>
    <t>M. Luc BOUTILLIER - </t>
  </si>
  <si>
    <t>Mme Martine BOUTILLIER</t>
  </si>
  <si>
    <t>Mme Bénédicte ALLARD - </t>
  </si>
  <si>
    <t>M. Brieuc ALLARD</t>
  </si>
  <si>
    <t>Mme Nicole PERGAY - </t>
  </si>
  <si>
    <t>Mme Marie - Edith DETROYAT</t>
  </si>
  <si>
    <t>Mme Dominique EGENOD - </t>
  </si>
  <si>
    <t>M. Arnaud DERVILLE - </t>
  </si>
  <si>
    <t>M. Gervais RATINAUD</t>
  </si>
  <si>
    <t>M. Pierre Jean DE SAINT ALBIN - </t>
  </si>
  <si>
    <t>Mme Marie Laure DE SAINT ALBIN</t>
  </si>
  <si>
    <t>Mme Cécile DESCAZEAUD - </t>
  </si>
  <si>
    <t>M. Bertrand DESCAZEAUD</t>
  </si>
  <si>
    <t>M. Olivier VANDERMARCQ -</t>
  </si>
  <si>
    <t>M. Pierre WEINBRECK</t>
  </si>
  <si>
    <t>M. Jean-Louis FERRON - </t>
  </si>
  <si>
    <t>M. Jean-Philippe PHILIPPARIE</t>
  </si>
  <si>
    <t>M. Bernard REILHAC - </t>
  </si>
  <si>
    <t>Mme Françoise NOUAILLE</t>
  </si>
  <si>
    <t>Mme Olympe GILBERT - </t>
  </si>
  <si>
    <t>Mme Elisabeth FEUILLADE - </t>
  </si>
  <si>
    <t>M. Claude GARRAUD - </t>
  </si>
  <si>
    <t>M. Jean Claude LAPORTE</t>
  </si>
  <si>
    <t>Mme Bénédicte CLERGERIE - </t>
  </si>
  <si>
    <t>Mme Yolaine VANDERMARCQ</t>
  </si>
  <si>
    <t>PC</t>
  </si>
  <si>
    <t>M. Olivier VANDERMARCQ</t>
  </si>
  <si>
    <t>Séance du 27 janvier 2020</t>
  </si>
  <si>
    <t>M. Pierre WEINBRECK - </t>
  </si>
  <si>
    <t>M. Pierre GENET</t>
  </si>
  <si>
    <t>Mme Françoise NOUAILLE - </t>
  </si>
  <si>
    <t>M. Jean Marc BIGOT</t>
  </si>
  <si>
    <t>Mme Frederique DELAVEAU DESBORDES - </t>
  </si>
  <si>
    <t>Mme Raymonde JASNAULT</t>
  </si>
  <si>
    <t>M. Christian SANSONNET - </t>
  </si>
  <si>
    <t>M. Bernard GALZIN - </t>
  </si>
  <si>
    <r>
      <t>GAY BELLILE </t>
    </r>
    <r>
      <rPr>
        <sz val="11"/>
        <color rgb="FF32323B"/>
        <rFont val="Open Sans"/>
      </rPr>
      <t>- </t>
    </r>
  </si>
  <si>
    <t>BERTHIER</t>
  </si>
  <si>
    <t>M. Jean-Philippe PHILIPPARIE - </t>
  </si>
  <si>
    <t>Mme Angéline MAGNE - </t>
  </si>
  <si>
    <t>Mme Marie-Laure TARNEAUD - </t>
  </si>
  <si>
    <t>M. Bertrand DESCAZEAUD - </t>
  </si>
  <si>
    <t>Mme Cécile DESCAZEAUD</t>
  </si>
  <si>
    <t>Mme Jacqueline VERSPIEREN - </t>
  </si>
  <si>
    <t>Mme Annie GRENADE - </t>
  </si>
  <si>
    <t>Séance du 3 février 2020</t>
  </si>
  <si>
    <t>PC:</t>
  </si>
  <si>
    <t>GAY BELLILE</t>
  </si>
  <si>
    <t>M. M. Jean-Philippe PHILIPPARIE</t>
  </si>
  <si>
    <t>M. Brieuc ALLARD - </t>
  </si>
  <si>
    <t>Mme Bénédicte ALLARD</t>
  </si>
  <si>
    <t>M. Jean Pierre MOUFLE - </t>
  </si>
  <si>
    <t>M. Pierre EGENOD - </t>
  </si>
  <si>
    <t>M. Jean Marc BIGOT - </t>
  </si>
  <si>
    <t>Mme Angéline MAGNE</t>
  </si>
  <si>
    <t>Mme Marie Laure DE SAINT ALBIN - </t>
  </si>
  <si>
    <t>M. Pierre Jean DE SAINT ALBIN</t>
  </si>
  <si>
    <t>M. Pierre GENET - </t>
  </si>
  <si>
    <t>M. Jacques FUMEAU</t>
  </si>
  <si>
    <t>M. Michel PENIN - </t>
  </si>
  <si>
    <t>Mme Annick GALZIN</t>
  </si>
  <si>
    <t>M. Olivier VANDERMARCQ - </t>
  </si>
  <si>
    <t>M. Hervé GASTINNE</t>
  </si>
  <si>
    <t>M. Albert PARIENTE - </t>
  </si>
  <si>
    <t>M. Christophe DESCAZEAUD</t>
  </si>
  <si>
    <r>
      <t>GAY BELLILE </t>
    </r>
    <r>
      <rPr>
        <sz val="11"/>
        <color rgb="FF32323B"/>
        <rFont val="Open Sans"/>
      </rPr>
      <t>- </t>
    </r>
  </si>
  <si>
    <t>Mme Monique PARIS - </t>
  </si>
  <si>
    <t>Mme Bénédicte CLERGERIE</t>
  </si>
  <si>
    <t>Séance du 10 février 2020:</t>
  </si>
  <si>
    <t>M. Albert PARIENTE</t>
  </si>
  <si>
    <t xml:space="preserve">          à l'issue de la séance du 10 février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</si>
</sst>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Open"/>
    </font>
    <font>
      <b/>
      <sz val="11"/>
      <name val="Calibri"/>
      <family val="2"/>
      <scheme val="minor"/>
    </font>
    <font>
      <b/>
      <sz val="11"/>
      <name val="Open"/>
    </font>
    <font>
      <b/>
      <sz val="11"/>
      <name val="Open Sans"/>
    </font>
    <font>
      <vertAlign val="superscript"/>
      <sz val="11"/>
      <color theme="1"/>
      <name val="Calibri"/>
      <family val="2"/>
      <scheme val="minor"/>
    </font>
    <font>
      <b/>
      <sz val="14"/>
      <color rgb="FFFF0000"/>
      <name val="Bodoni MT Condensed"/>
      <family val="1"/>
    </font>
    <font>
      <b/>
      <sz val="11"/>
      <name val="Comic Sans MS"/>
      <family val="4"/>
    </font>
    <font>
      <sz val="11"/>
      <color theme="1"/>
      <name val="Comic Sans MS"/>
      <family val="4"/>
    </font>
    <font>
      <b/>
      <i/>
      <sz val="11"/>
      <color rgb="FF12ED07"/>
      <name val="Comic Sans MS"/>
      <family val="4"/>
    </font>
    <font>
      <sz val="11"/>
      <color rgb="FF424242"/>
      <name val="Open Sans"/>
    </font>
    <font>
      <sz val="11"/>
      <color rgb="FF32323B"/>
      <name val="Open Sans"/>
    </font>
    <font>
      <b/>
      <sz val="11"/>
      <color theme="2" tint="-0.749992370372631"/>
      <name val="Open"/>
    </font>
    <font>
      <b/>
      <sz val="11"/>
      <color theme="1" tint="0.14999847407452621"/>
      <name val="Open"/>
    </font>
    <font>
      <b/>
      <sz val="11"/>
      <color theme="1" tint="0.14999847407452621"/>
      <name val="Georgia"/>
      <family val="1"/>
    </font>
    <font>
      <b/>
      <sz val="11"/>
      <color theme="1"/>
      <name val="Georgia"/>
      <family val="1"/>
    </font>
    <font>
      <b/>
      <sz val="14"/>
      <color theme="1"/>
      <name val="Georgia"/>
      <family val="1"/>
    </font>
    <font>
      <b/>
      <i/>
      <sz val="11"/>
      <color theme="0"/>
      <name val="Georgia"/>
      <family val="1"/>
    </font>
    <font>
      <sz val="11"/>
      <color rgb="FF424242"/>
      <name val="Open Sans"/>
    </font>
    <font>
      <sz val="11"/>
      <color rgb="FF32323B"/>
      <name val="Open Sans"/>
    </font>
    <font>
      <sz val="11"/>
      <color rgb="FFE76F67"/>
      <name val="Open Sans"/>
    </font>
    <font>
      <b/>
      <sz val="11"/>
      <color theme="1" tint="0.249977111117893"/>
      <name val="Open"/>
    </font>
    <font>
      <b/>
      <sz val="11"/>
      <color rgb="FFFFFF00"/>
      <name val="Open"/>
    </font>
    <font>
      <sz val="11"/>
      <color theme="0"/>
      <name val="Calibri"/>
      <family val="2"/>
      <scheme val="minor"/>
    </font>
    <font>
      <sz val="11"/>
      <color rgb="FF424242"/>
      <name val="Open Sans"/>
    </font>
    <font>
      <sz val="11"/>
      <color rgb="FF32323B"/>
      <name val="Open Sans"/>
    </font>
    <font>
      <sz val="11"/>
      <color rgb="FFE76F67"/>
      <name val="Open Sans"/>
    </font>
    <font>
      <b/>
      <sz val="12"/>
      <color theme="1"/>
      <name val="Georgia"/>
      <family val="1"/>
    </font>
    <font>
      <b/>
      <sz val="11"/>
      <name val="Georgia"/>
      <family val="1"/>
    </font>
    <font>
      <b/>
      <sz val="11"/>
      <color rgb="FFFFFF00"/>
      <name val="Georgia"/>
      <family val="1"/>
    </font>
    <font>
      <sz val="11"/>
      <color rgb="FFFFFF00"/>
      <name val="Calibri"/>
      <family val="2"/>
      <scheme val="minor"/>
    </font>
    <font>
      <b/>
      <sz val="11"/>
      <color theme="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9C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double">
        <color rgb="FF12ED07"/>
      </left>
      <right/>
      <top style="double">
        <color rgb="FF12ED07"/>
      </top>
      <bottom/>
      <diagonal/>
    </border>
    <border>
      <left/>
      <right/>
      <top style="double">
        <color rgb="FF12ED07"/>
      </top>
      <bottom/>
      <diagonal/>
    </border>
    <border>
      <left style="double">
        <color rgb="FF12ED07"/>
      </left>
      <right/>
      <top/>
      <bottom/>
      <diagonal/>
    </border>
    <border>
      <left style="double">
        <color rgb="FF12ED07"/>
      </left>
      <right/>
      <top/>
      <bottom style="double">
        <color rgb="FF12ED07"/>
      </bottom>
      <diagonal/>
    </border>
    <border>
      <left/>
      <right/>
      <top/>
      <bottom style="double">
        <color rgb="FF12ED07"/>
      </bottom>
      <diagonal/>
    </border>
    <border>
      <left/>
      <right/>
      <top/>
      <bottom style="medium">
        <color rgb="FFCFCFCF"/>
      </bottom>
      <diagonal/>
    </border>
    <border diagonalUp="1" diagonalDown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n">
        <color rgb="FFFF0000"/>
      </diagonal>
    </border>
    <border>
      <left/>
      <right style="double">
        <color rgb="FF12ED07"/>
      </right>
      <top style="double">
        <color rgb="FF12ED07"/>
      </top>
      <bottom/>
      <diagonal/>
    </border>
    <border>
      <left/>
      <right style="double">
        <color rgb="FF12ED07"/>
      </right>
      <top/>
      <bottom/>
      <diagonal/>
    </border>
    <border>
      <left/>
      <right style="double">
        <color rgb="FF12ED07"/>
      </right>
      <top/>
      <bottom style="double">
        <color rgb="FF12ED07"/>
      </bottom>
      <diagonal/>
    </border>
    <border>
      <left style="double">
        <color rgb="FF00FF00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1" fillId="6" borderId="14" xfId="0" applyFont="1" applyFill="1" applyBorder="1"/>
    <xf numFmtId="0" fontId="3" fillId="6" borderId="14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/>
    <xf numFmtId="0" fontId="0" fillId="6" borderId="15" xfId="0" applyFill="1" applyBorder="1"/>
    <xf numFmtId="0" fontId="0" fillId="6" borderId="16" xfId="0" applyFill="1" applyBorder="1"/>
    <xf numFmtId="0" fontId="7" fillId="7" borderId="0" xfId="0" applyFont="1" applyFill="1" applyBorder="1"/>
    <xf numFmtId="0" fontId="7" fillId="7" borderId="6" xfId="0" applyFont="1" applyFill="1" applyBorder="1"/>
    <xf numFmtId="0" fontId="7" fillId="7" borderId="7" xfId="0" applyFont="1" applyFill="1" applyBorder="1"/>
    <xf numFmtId="0" fontId="0" fillId="7" borderId="8" xfId="0" applyFill="1" applyBorder="1"/>
    <xf numFmtId="0" fontId="7" fillId="7" borderId="4" xfId="0" applyFont="1" applyFill="1" applyBorder="1"/>
    <xf numFmtId="0" fontId="0" fillId="7" borderId="5" xfId="0" applyFill="1" applyBorder="1"/>
    <xf numFmtId="0" fontId="7" fillId="7" borderId="9" xfId="0" applyFont="1" applyFill="1" applyBorder="1"/>
    <xf numFmtId="0" fontId="7" fillId="7" borderId="10" xfId="0" applyFont="1" applyFill="1" applyBorder="1"/>
    <xf numFmtId="0" fontId="0" fillId="7" borderId="11" xfId="0" applyFill="1" applyBorder="1"/>
    <xf numFmtId="0" fontId="0" fillId="8" borderId="0" xfId="0" applyFill="1"/>
    <xf numFmtId="0" fontId="11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left" vertical="center" wrapText="1"/>
    </xf>
    <xf numFmtId="0" fontId="12" fillId="9" borderId="0" xfId="0" applyFont="1" applyFill="1" applyAlignment="1">
      <alignment horizontal="right" vertical="center" wrapText="1" indent="1"/>
    </xf>
    <xf numFmtId="0" fontId="11" fillId="8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right" vertical="center" wrapText="1" indent="1"/>
    </xf>
    <xf numFmtId="0" fontId="11" fillId="10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left" vertical="center" wrapText="1"/>
    </xf>
    <xf numFmtId="0" fontId="12" fillId="10" borderId="0" xfId="0" applyFont="1" applyFill="1" applyAlignment="1">
      <alignment horizontal="right" vertical="center" wrapText="1" indent="1"/>
    </xf>
    <xf numFmtId="0" fontId="11" fillId="10" borderId="17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left" vertical="center" wrapText="1"/>
    </xf>
    <xf numFmtId="0" fontId="12" fillId="10" borderId="17" xfId="0" applyFont="1" applyFill="1" applyBorder="1" applyAlignment="1">
      <alignment horizontal="right" vertical="center" wrapText="1" indent="1"/>
    </xf>
    <xf numFmtId="0" fontId="11" fillId="9" borderId="17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left" vertical="center" wrapText="1"/>
    </xf>
    <xf numFmtId="0" fontId="12" fillId="9" borderId="17" xfId="0" applyFont="1" applyFill="1" applyBorder="1" applyAlignment="1">
      <alignment horizontal="right" vertical="center" wrapText="1" indent="1"/>
    </xf>
    <xf numFmtId="0" fontId="0" fillId="6" borderId="0" xfId="0" applyFill="1" applyBorder="1"/>
    <xf numFmtId="0" fontId="13" fillId="0" borderId="0" xfId="0" applyFont="1"/>
    <xf numFmtId="0" fontId="14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4" fillId="0" borderId="0" xfId="0" applyFont="1"/>
    <xf numFmtId="0" fontId="0" fillId="11" borderId="0" xfId="0" applyFill="1"/>
    <xf numFmtId="0" fontId="0" fillId="11" borderId="14" xfId="0" applyFill="1" applyBorder="1"/>
    <xf numFmtId="0" fontId="0" fillId="11" borderId="0" xfId="0" applyFill="1" applyBorder="1"/>
    <xf numFmtId="0" fontId="0" fillId="6" borderId="19" xfId="0" applyFill="1" applyBorder="1"/>
    <xf numFmtId="0" fontId="0" fillId="6" borderId="20" xfId="0" applyFill="1" applyBorder="1"/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/>
    <xf numFmtId="0" fontId="0" fillId="6" borderId="0" xfId="0" applyFill="1" applyBorder="1" applyAlignment="1">
      <alignment horizontal="center"/>
    </xf>
    <xf numFmtId="0" fontId="10" fillId="6" borderId="0" xfId="0" applyFont="1" applyFill="1" applyBorder="1"/>
    <xf numFmtId="0" fontId="0" fillId="6" borderId="21" xfId="0" applyFill="1" applyBorder="1"/>
    <xf numFmtId="0" fontId="17" fillId="11" borderId="0" xfId="0" applyFont="1" applyFill="1"/>
    <xf numFmtId="0" fontId="18" fillId="6" borderId="0" xfId="0" applyFont="1" applyFill="1" applyBorder="1" applyAlignment="1">
      <alignment horizontal="center"/>
    </xf>
    <xf numFmtId="0" fontId="19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right" vertical="center" wrapText="1" indent="1"/>
    </xf>
    <xf numFmtId="0" fontId="19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 vertical="center" wrapText="1" indent="1"/>
    </xf>
    <xf numFmtId="0" fontId="19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left" vertical="center" wrapText="1"/>
    </xf>
    <xf numFmtId="0" fontId="20" fillId="10" borderId="0" xfId="0" applyFont="1" applyFill="1" applyAlignment="1">
      <alignment horizontal="right" vertical="center" wrapText="1" indent="1"/>
    </xf>
    <xf numFmtId="0" fontId="19" fillId="9" borderId="17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left" vertical="center" wrapText="1"/>
    </xf>
    <xf numFmtId="0" fontId="20" fillId="9" borderId="17" xfId="0" applyFont="1" applyFill="1" applyBorder="1" applyAlignment="1">
      <alignment horizontal="right" vertical="center" wrapText="1" indent="1"/>
    </xf>
    <xf numFmtId="0" fontId="21" fillId="8" borderId="0" xfId="0" applyFont="1" applyFill="1" applyAlignment="1">
      <alignment horizontal="left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right" vertical="center" wrapText="1" indent="1"/>
    </xf>
    <xf numFmtId="0" fontId="19" fillId="8" borderId="0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left" vertical="center" wrapText="1"/>
    </xf>
    <xf numFmtId="0" fontId="20" fillId="8" borderId="0" xfId="0" applyFont="1" applyFill="1" applyBorder="1" applyAlignment="1">
      <alignment horizontal="right" vertical="center" wrapText="1" indent="1"/>
    </xf>
    <xf numFmtId="0" fontId="22" fillId="0" borderId="0" xfId="0" applyFont="1"/>
    <xf numFmtId="0" fontId="17" fillId="0" borderId="0" xfId="0" applyFont="1"/>
    <xf numFmtId="0" fontId="16" fillId="8" borderId="0" xfId="0" applyFont="1" applyFill="1" applyAlignment="1">
      <alignment horizontal="center"/>
    </xf>
    <xf numFmtId="0" fontId="16" fillId="8" borderId="18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25" fillId="10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left" vertical="center" wrapText="1"/>
    </xf>
    <xf numFmtId="0" fontId="26" fillId="10" borderId="0" xfId="0" applyFont="1" applyFill="1" applyAlignment="1">
      <alignment horizontal="right" vertical="center" wrapText="1" indent="1"/>
    </xf>
    <xf numFmtId="0" fontId="25" fillId="8" borderId="0" xfId="0" applyFont="1" applyFill="1" applyAlignment="1">
      <alignment horizontal="center" vertical="center" wrapText="1"/>
    </xf>
    <xf numFmtId="0" fontId="26" fillId="8" borderId="0" xfId="0" applyFont="1" applyFill="1" applyAlignment="1">
      <alignment horizontal="left" vertical="center" wrapText="1"/>
    </xf>
    <xf numFmtId="0" fontId="26" fillId="8" borderId="0" xfId="0" applyFont="1" applyFill="1" applyAlignment="1">
      <alignment horizontal="right" vertical="center" wrapText="1" indent="1"/>
    </xf>
    <xf numFmtId="0" fontId="25" fillId="9" borderId="0" xfId="0" applyFont="1" applyFill="1" applyAlignment="1">
      <alignment horizontal="center" vertical="center" wrapText="1"/>
    </xf>
    <xf numFmtId="0" fontId="26" fillId="9" borderId="0" xfId="0" applyFont="1" applyFill="1" applyAlignment="1">
      <alignment horizontal="left" vertical="center" wrapText="1"/>
    </xf>
    <xf numFmtId="0" fontId="26" fillId="9" borderId="0" xfId="0" applyFont="1" applyFill="1" applyAlignment="1">
      <alignment horizontal="right" vertical="center" wrapText="1" indent="1"/>
    </xf>
    <xf numFmtId="0" fontId="25" fillId="9" borderId="17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left" vertical="center" wrapText="1"/>
    </xf>
    <xf numFmtId="0" fontId="26" fillId="9" borderId="17" xfId="0" applyFont="1" applyFill="1" applyBorder="1" applyAlignment="1">
      <alignment horizontal="right" vertical="center" wrapText="1" indent="1"/>
    </xf>
    <xf numFmtId="0" fontId="27" fillId="9" borderId="0" xfId="0" applyFont="1" applyFill="1" applyAlignment="1">
      <alignment horizontal="left" vertical="center" wrapText="1"/>
    </xf>
    <xf numFmtId="0" fontId="0" fillId="8" borderId="18" xfId="0" applyFill="1" applyBorder="1"/>
    <xf numFmtId="0" fontId="28" fillId="8" borderId="0" xfId="0" applyFont="1" applyFill="1" applyAlignment="1">
      <alignment horizontal="center"/>
    </xf>
    <xf numFmtId="0" fontId="28" fillId="8" borderId="18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  <xf numFmtId="0" fontId="29" fillId="3" borderId="2" xfId="0" applyFont="1" applyFill="1" applyBorder="1"/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30" fillId="6" borderId="22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left" vertical="center" wrapText="1"/>
    </xf>
    <xf numFmtId="0" fontId="31" fillId="6" borderId="0" xfId="0" applyFont="1" applyFill="1" applyBorder="1"/>
    <xf numFmtId="0" fontId="30" fillId="6" borderId="22" xfId="0" applyFont="1" applyFill="1" applyBorder="1" applyAlignment="1">
      <alignment horizontal="center"/>
    </xf>
    <xf numFmtId="0" fontId="30" fillId="6" borderId="0" xfId="0" applyFont="1" applyFill="1" applyBorder="1"/>
    <xf numFmtId="0" fontId="32" fillId="6" borderId="22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32" fillId="6" borderId="22" xfId="0" applyFont="1" applyFill="1" applyBorder="1" applyAlignment="1">
      <alignment horizontal="center"/>
    </xf>
    <xf numFmtId="0" fontId="32" fillId="6" borderId="0" xfId="0" applyFont="1" applyFill="1" applyBorder="1" applyAlignment="1">
      <alignment horizontal="left" vertical="center"/>
    </xf>
    <xf numFmtId="0" fontId="24" fillId="6" borderId="0" xfId="0" applyFont="1" applyFill="1" applyBorder="1" applyAlignment="1"/>
    <xf numFmtId="0" fontId="24" fillId="6" borderId="0" xfId="0" applyFont="1" applyFill="1" applyBorder="1"/>
    <xf numFmtId="0" fontId="32" fillId="6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876300</xdr:colOff>
      <xdr:row>25</xdr:row>
      <xdr:rowOff>0</xdr:rowOff>
    </xdr:from>
    <xdr:ext cx="1420368" cy="377952"/>
    <xdr:pic>
      <xdr:nvPicPr>
        <xdr:cNvPr id="10" name="Image 9">
          <a:extLst>
            <a:ext uri="{FF2B5EF4-FFF2-40B4-BE49-F238E27FC236}">
              <a16:creationId xmlns:a16="http://schemas.microsoft.com/office/drawing/2014/main" id="{C57D5B40-9B5C-4422-A55C-640294A62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5400" y="5000625"/>
          <a:ext cx="1420368" cy="377952"/>
        </a:xfrm>
        <a:prstGeom prst="rect">
          <a:avLst/>
        </a:prstGeom>
      </xdr:spPr>
    </xdr:pic>
    <xdr:clientData/>
  </xdr:oneCellAnchor>
  <xdr:oneCellAnchor>
    <xdr:from>
      <xdr:col>13</xdr:col>
      <xdr:colOff>873591</xdr:colOff>
      <xdr:row>1</xdr:row>
      <xdr:rowOff>114300</xdr:rowOff>
    </xdr:from>
    <xdr:ext cx="1250484" cy="514350"/>
    <xdr:pic>
      <xdr:nvPicPr>
        <xdr:cNvPr id="11" name="Image 10">
          <a:extLst>
            <a:ext uri="{FF2B5EF4-FFF2-40B4-BE49-F238E27FC236}">
              <a16:creationId xmlns:a16="http://schemas.microsoft.com/office/drawing/2014/main" id="{7A97B65F-8AB9-436D-8348-E253D5FE6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8841" y="62941200"/>
          <a:ext cx="1250484" cy="514350"/>
        </a:xfrm>
        <a:prstGeom prst="rect">
          <a:avLst/>
        </a:prstGeom>
      </xdr:spPr>
    </xdr:pic>
    <xdr:clientData/>
  </xdr:oneCellAnchor>
  <xdr:oneCellAnchor>
    <xdr:from>
      <xdr:col>13</xdr:col>
      <xdr:colOff>1190625</xdr:colOff>
      <xdr:row>6</xdr:row>
      <xdr:rowOff>171450</xdr:rowOff>
    </xdr:from>
    <xdr:ext cx="664464" cy="97536"/>
    <xdr:pic>
      <xdr:nvPicPr>
        <xdr:cNvPr id="12" name="Image 11">
          <a:extLst>
            <a:ext uri="{FF2B5EF4-FFF2-40B4-BE49-F238E27FC236}">
              <a16:creationId xmlns:a16="http://schemas.microsoft.com/office/drawing/2014/main" id="{247B89F4-3C88-4B02-9B88-3D846C7F1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5875" y="64046100"/>
          <a:ext cx="664464" cy="97536"/>
        </a:xfrm>
        <a:prstGeom prst="rect">
          <a:avLst/>
        </a:prstGeom>
      </xdr:spPr>
    </xdr:pic>
    <xdr:clientData/>
  </xdr:oneCellAnchor>
  <xdr:oneCellAnchor>
    <xdr:from>
      <xdr:col>12</xdr:col>
      <xdr:colOff>28575</xdr:colOff>
      <xdr:row>1</xdr:row>
      <xdr:rowOff>28575</xdr:rowOff>
    </xdr:from>
    <xdr:ext cx="652272" cy="652272"/>
    <xdr:pic>
      <xdr:nvPicPr>
        <xdr:cNvPr id="13" name="Image 12">
          <a:extLst>
            <a:ext uri="{FF2B5EF4-FFF2-40B4-BE49-F238E27FC236}">
              <a16:creationId xmlns:a16="http://schemas.microsoft.com/office/drawing/2014/main" id="{08AD5D63-09F9-476F-A928-2AE37204D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1825" y="62855475"/>
          <a:ext cx="652272" cy="652272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1</xdr:row>
      <xdr:rowOff>38100</xdr:rowOff>
    </xdr:from>
    <xdr:ext cx="664464" cy="646176"/>
    <xdr:pic>
      <xdr:nvPicPr>
        <xdr:cNvPr id="14" name="Image 13">
          <a:extLst>
            <a:ext uri="{FF2B5EF4-FFF2-40B4-BE49-F238E27FC236}">
              <a16:creationId xmlns:a16="http://schemas.microsoft.com/office/drawing/2014/main" id="{0DA6C7DB-7DF0-438A-BC65-0F2C4B12E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6625" y="62865000"/>
          <a:ext cx="664464" cy="646176"/>
        </a:xfrm>
        <a:prstGeom prst="rect">
          <a:avLst/>
        </a:prstGeom>
      </xdr:spPr>
    </xdr:pic>
    <xdr:clientData/>
  </xdr:oneCellAnchor>
  <xdr:oneCellAnchor>
    <xdr:from>
      <xdr:col>13</xdr:col>
      <xdr:colOff>2116998</xdr:colOff>
      <xdr:row>7</xdr:row>
      <xdr:rowOff>28575</xdr:rowOff>
    </xdr:from>
    <xdr:ext cx="521427" cy="390525"/>
    <xdr:pic>
      <xdr:nvPicPr>
        <xdr:cNvPr id="15" name="Image 14">
          <a:extLst>
            <a:ext uri="{FF2B5EF4-FFF2-40B4-BE49-F238E27FC236}">
              <a16:creationId xmlns:a16="http://schemas.microsoft.com/office/drawing/2014/main" id="{9065DAFC-EAF0-4CF9-8561-9C7CD339F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6098" y="1428750"/>
          <a:ext cx="521427" cy="390525"/>
        </a:xfrm>
        <a:prstGeom prst="rect">
          <a:avLst/>
        </a:prstGeom>
      </xdr:spPr>
    </xdr:pic>
    <xdr:clientData/>
  </xdr:oneCellAnchor>
  <xdr:oneCellAnchor>
    <xdr:from>
      <xdr:col>14</xdr:col>
      <xdr:colOff>15165</xdr:colOff>
      <xdr:row>7</xdr:row>
      <xdr:rowOff>190500</xdr:rowOff>
    </xdr:from>
    <xdr:ext cx="508709" cy="381000"/>
    <xdr:pic>
      <xdr:nvPicPr>
        <xdr:cNvPr id="16" name="Image 15">
          <a:extLst>
            <a:ext uri="{FF2B5EF4-FFF2-40B4-BE49-F238E27FC236}">
              <a16:creationId xmlns:a16="http://schemas.microsoft.com/office/drawing/2014/main" id="{D1F9DDD1-A077-4347-82FA-28EE06FB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115" y="1590675"/>
          <a:ext cx="508709" cy="381000"/>
        </a:xfrm>
        <a:prstGeom prst="rect">
          <a:avLst/>
        </a:prstGeom>
      </xdr:spPr>
    </xdr:pic>
    <xdr:clientData/>
  </xdr:oneCellAnchor>
  <xdr:oneCellAnchor>
    <xdr:from>
      <xdr:col>14</xdr:col>
      <xdr:colOff>516797</xdr:colOff>
      <xdr:row>8</xdr:row>
      <xdr:rowOff>171450</xdr:rowOff>
    </xdr:from>
    <xdr:ext cx="521427" cy="390524"/>
    <xdr:pic>
      <xdr:nvPicPr>
        <xdr:cNvPr id="17" name="Image 16">
          <a:extLst>
            <a:ext uri="{FF2B5EF4-FFF2-40B4-BE49-F238E27FC236}">
              <a16:creationId xmlns:a16="http://schemas.microsoft.com/office/drawing/2014/main" id="{56FD0629-51DC-462D-94F2-25D4F2F80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85747" y="1771650"/>
          <a:ext cx="521427" cy="390524"/>
        </a:xfrm>
        <a:prstGeom prst="rect">
          <a:avLst/>
        </a:prstGeom>
      </xdr:spPr>
    </xdr:pic>
    <xdr:clientData/>
  </xdr:oneCellAnchor>
  <xdr:twoCellAnchor>
    <xdr:from>
      <xdr:col>6</xdr:col>
      <xdr:colOff>66675</xdr:colOff>
      <xdr:row>12</xdr:row>
      <xdr:rowOff>9525</xdr:rowOff>
    </xdr:from>
    <xdr:to>
      <xdr:col>6</xdr:col>
      <xdr:colOff>161925</xdr:colOff>
      <xdr:row>48</xdr:row>
      <xdr:rowOff>190500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2DBAB2C6-0645-4EA7-863B-622B891ECD73}"/>
            </a:ext>
          </a:extLst>
        </xdr:cNvPr>
        <xdr:cNvSpPr/>
      </xdr:nvSpPr>
      <xdr:spPr>
        <a:xfrm>
          <a:off x="7305675" y="2409825"/>
          <a:ext cx="95250" cy="71818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304800</xdr:colOff>
      <xdr:row>31</xdr:row>
      <xdr:rowOff>0</xdr:rowOff>
    </xdr:from>
    <xdr:to>
      <xdr:col>6</xdr:col>
      <xdr:colOff>695325</xdr:colOff>
      <xdr:row>31</xdr:row>
      <xdr:rowOff>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42020EE1-117A-41C0-8E99-CB5A8C34B055}"/>
            </a:ext>
          </a:extLst>
        </xdr:cNvPr>
        <xdr:cNvCxnSpPr/>
      </xdr:nvCxnSpPr>
      <xdr:spPr>
        <a:xfrm>
          <a:off x="7543800" y="6000750"/>
          <a:ext cx="3905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51</xdr:row>
      <xdr:rowOff>171450</xdr:rowOff>
    </xdr:from>
    <xdr:to>
      <xdr:col>6</xdr:col>
      <xdr:colOff>114300</xdr:colOff>
      <xdr:row>82</xdr:row>
      <xdr:rowOff>114300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80EEFE72-CBE5-45E8-8C7D-876356FC9EC6}"/>
            </a:ext>
          </a:extLst>
        </xdr:cNvPr>
        <xdr:cNvSpPr/>
      </xdr:nvSpPr>
      <xdr:spPr>
        <a:xfrm>
          <a:off x="7248525" y="10172700"/>
          <a:ext cx="104775" cy="61436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295275</xdr:colOff>
      <xdr:row>67</xdr:row>
      <xdr:rowOff>47625</xdr:rowOff>
    </xdr:from>
    <xdr:to>
      <xdr:col>6</xdr:col>
      <xdr:colOff>695325</xdr:colOff>
      <xdr:row>67</xdr:row>
      <xdr:rowOff>47626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634AC69C-CABD-44CD-8743-B8B0D05F3191}"/>
            </a:ext>
          </a:extLst>
        </xdr:cNvPr>
        <xdr:cNvCxnSpPr/>
      </xdr:nvCxnSpPr>
      <xdr:spPr>
        <a:xfrm>
          <a:off x="7534275" y="13249275"/>
          <a:ext cx="400050" cy="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CE38-FF8C-4E60-9684-E23CDE18C9CA}">
  <dimension ref="A1:Q254"/>
  <sheetViews>
    <sheetView tabSelected="1" topLeftCell="L1" workbookViewId="0">
      <selection activeCell="R27" sqref="R27"/>
    </sheetView>
  </sheetViews>
  <sheetFormatPr baseColWidth="10" defaultRowHeight="15"/>
  <cols>
    <col min="4" max="4" width="51.42578125" customWidth="1"/>
    <col min="9" max="9" width="52.140625" customWidth="1"/>
    <col min="10" max="10" width="17" customWidth="1"/>
    <col min="14" max="14" width="39.140625" customWidth="1"/>
    <col min="15" max="15" width="11.42578125" customWidth="1"/>
    <col min="16" max="16" width="10.42578125" customWidth="1"/>
  </cols>
  <sheetData>
    <row r="1" spans="1:17" ht="15.75" customHeight="1" thickBot="1">
      <c r="L1" s="72"/>
      <c r="M1" s="72"/>
      <c r="N1" s="72"/>
      <c r="O1" s="72"/>
      <c r="P1" s="72"/>
      <c r="Q1" s="72"/>
    </row>
    <row r="2" spans="1:17" ht="15.75" customHeight="1" thickTop="1">
      <c r="B2" s="11" t="s">
        <v>55</v>
      </c>
      <c r="C2" s="12"/>
      <c r="D2" s="12"/>
      <c r="E2" s="12"/>
      <c r="F2" s="13"/>
      <c r="H2" s="20" t="s">
        <v>59</v>
      </c>
      <c r="I2" s="21"/>
      <c r="J2" s="21"/>
      <c r="K2" s="22"/>
      <c r="L2" s="72"/>
      <c r="M2" s="29"/>
      <c r="N2" s="30"/>
      <c r="O2" s="30"/>
      <c r="P2" s="75"/>
      <c r="Q2" s="72"/>
    </row>
    <row r="3" spans="1:17" ht="15.75" customHeight="1">
      <c r="B3" s="14" t="s">
        <v>56</v>
      </c>
      <c r="C3" s="15"/>
      <c r="D3" s="15"/>
      <c r="E3" s="15"/>
      <c r="F3" s="16"/>
      <c r="H3" s="23" t="s">
        <v>60</v>
      </c>
      <c r="I3" s="24"/>
      <c r="J3" s="24"/>
      <c r="K3" s="25"/>
      <c r="L3" s="72"/>
      <c r="M3" s="31"/>
      <c r="N3" s="64"/>
      <c r="O3" s="64"/>
      <c r="P3" s="76"/>
      <c r="Q3" s="72"/>
    </row>
    <row r="4" spans="1:17" ht="15.75" customHeight="1">
      <c r="B4" s="14" t="s">
        <v>57</v>
      </c>
      <c r="C4" s="15"/>
      <c r="D4" s="15"/>
      <c r="E4" s="15"/>
      <c r="F4" s="16"/>
      <c r="H4" s="23" t="s">
        <v>61</v>
      </c>
      <c r="I4" s="24"/>
      <c r="J4" s="24"/>
      <c r="K4" s="25"/>
      <c r="L4" s="72"/>
      <c r="M4" s="32"/>
      <c r="N4" s="64"/>
      <c r="O4" s="64"/>
      <c r="P4" s="76"/>
      <c r="Q4" s="72"/>
    </row>
    <row r="5" spans="1:17" ht="15.75" customHeight="1">
      <c r="B5" s="17" t="s">
        <v>58</v>
      </c>
      <c r="C5" s="18"/>
      <c r="D5" s="18"/>
      <c r="E5" s="18"/>
      <c r="F5" s="19"/>
      <c r="H5" s="23" t="s">
        <v>62</v>
      </c>
      <c r="I5" s="24"/>
      <c r="J5" s="24"/>
      <c r="K5" s="25"/>
      <c r="L5" s="72"/>
      <c r="M5" s="33"/>
      <c r="N5" s="77"/>
      <c r="O5" s="77"/>
      <c r="P5" s="76"/>
      <c r="Q5" s="72"/>
    </row>
    <row r="6" spans="1:17" ht="15.75" customHeight="1">
      <c r="H6" s="23" t="s">
        <v>63</v>
      </c>
      <c r="I6" s="24"/>
      <c r="J6" s="24"/>
      <c r="K6" s="25"/>
      <c r="L6" s="72"/>
      <c r="M6" s="34"/>
      <c r="N6" s="83" t="s">
        <v>165</v>
      </c>
      <c r="O6" s="77"/>
      <c r="P6" s="76"/>
      <c r="Q6" s="72"/>
    </row>
    <row r="7" spans="1:17" ht="15.75" customHeight="1">
      <c r="B7" s="40" t="s">
        <v>67</v>
      </c>
      <c r="C7" s="41"/>
      <c r="D7" s="41"/>
      <c r="E7" s="41"/>
      <c r="F7" s="42"/>
      <c r="H7" s="23" t="s">
        <v>64</v>
      </c>
      <c r="I7" s="24"/>
      <c r="J7" s="24"/>
      <c r="K7" s="25"/>
      <c r="L7" s="72"/>
      <c r="M7" s="35"/>
      <c r="N7" s="78"/>
      <c r="O7" s="79"/>
      <c r="P7" s="76"/>
      <c r="Q7" s="72"/>
    </row>
    <row r="8" spans="1:17" ht="15.75" customHeight="1">
      <c r="B8" s="43" t="s">
        <v>68</v>
      </c>
      <c r="C8" s="39"/>
      <c r="D8" s="39"/>
      <c r="E8" s="39"/>
      <c r="F8" s="44"/>
      <c r="H8" s="23" t="s">
        <v>65</v>
      </c>
      <c r="I8" s="24"/>
      <c r="J8" s="24"/>
      <c r="K8" s="25"/>
      <c r="L8" s="72"/>
      <c r="M8" s="36"/>
      <c r="N8" s="80"/>
      <c r="O8" s="64"/>
      <c r="P8" s="76"/>
      <c r="Q8" s="72"/>
    </row>
    <row r="9" spans="1:17" ht="15.75" customHeight="1">
      <c r="B9" s="45" t="s">
        <v>69</v>
      </c>
      <c r="C9" s="46"/>
      <c r="D9" s="46"/>
      <c r="E9" s="46"/>
      <c r="F9" s="47"/>
      <c r="H9" s="26" t="s">
        <v>66</v>
      </c>
      <c r="I9" s="27"/>
      <c r="J9" s="27"/>
      <c r="K9" s="28"/>
      <c r="L9" s="72"/>
      <c r="M9" s="134">
        <v>1</v>
      </c>
      <c r="N9" s="135" t="s">
        <v>5</v>
      </c>
      <c r="O9" s="107">
        <f>13+5+14+17+4+22+4+11+12+13+13+17</f>
        <v>145</v>
      </c>
      <c r="P9" s="76"/>
      <c r="Q9" s="72"/>
    </row>
    <row r="10" spans="1:17" ht="15.75" customHeight="1">
      <c r="A10" s="72"/>
      <c r="B10" s="72"/>
      <c r="C10" s="72"/>
      <c r="D10" s="72"/>
      <c r="E10" s="72"/>
      <c r="F10" s="72"/>
      <c r="L10" s="72"/>
      <c r="M10" s="139">
        <v>2</v>
      </c>
      <c r="N10" s="140" t="s">
        <v>6</v>
      </c>
      <c r="O10" s="107">
        <f>5+14+19+8+22+12+13+13+17</f>
        <v>123</v>
      </c>
      <c r="P10" s="76"/>
      <c r="Q10" s="72"/>
    </row>
    <row r="11" spans="1:17" ht="15.75" customHeight="1">
      <c r="A11" s="82" t="s">
        <v>122</v>
      </c>
      <c r="B11" s="72"/>
      <c r="C11" s="72"/>
      <c r="D11" s="72"/>
      <c r="E11" s="72"/>
      <c r="F11" s="72"/>
      <c r="L11" s="72"/>
      <c r="M11" s="134">
        <v>3</v>
      </c>
      <c r="N11" s="135" t="s">
        <v>8</v>
      </c>
      <c r="O11" s="136"/>
      <c r="P11" s="76"/>
      <c r="Q11" s="72"/>
    </row>
    <row r="12" spans="1:17" ht="15.75" customHeight="1">
      <c r="A12" s="48"/>
      <c r="B12" s="48"/>
      <c r="C12" s="48"/>
      <c r="D12" s="48"/>
      <c r="E12" s="48"/>
      <c r="F12" s="66" t="s">
        <v>120</v>
      </c>
      <c r="G12" s="48"/>
      <c r="L12" s="72"/>
      <c r="M12" s="139">
        <v>4</v>
      </c>
      <c r="N12" s="140" t="s">
        <v>10</v>
      </c>
      <c r="O12" s="136"/>
      <c r="P12" s="76"/>
      <c r="Q12" s="72"/>
    </row>
    <row r="13" spans="1:17" ht="15.75" customHeight="1">
      <c r="A13" s="49">
        <v>1</v>
      </c>
      <c r="B13" s="49">
        <v>4</v>
      </c>
      <c r="C13" s="49" t="s">
        <v>79</v>
      </c>
      <c r="D13" s="50" t="s">
        <v>104</v>
      </c>
      <c r="E13" s="51">
        <v>47.9</v>
      </c>
      <c r="F13" s="67">
        <v>19</v>
      </c>
      <c r="G13" s="48"/>
      <c r="L13" s="72"/>
      <c r="M13" s="134">
        <v>4</v>
      </c>
      <c r="N13" s="135" t="s">
        <v>11</v>
      </c>
      <c r="O13" s="136"/>
      <c r="P13" s="76"/>
      <c r="Q13" s="72"/>
    </row>
    <row r="14" spans="1:17" ht="15.75" customHeight="1">
      <c r="A14" s="49"/>
      <c r="B14" s="49"/>
      <c r="C14" s="49"/>
      <c r="D14" s="50" t="s">
        <v>105</v>
      </c>
      <c r="E14" s="51"/>
      <c r="F14" s="67">
        <v>19</v>
      </c>
      <c r="G14" s="48"/>
      <c r="L14" s="72"/>
      <c r="M14" s="139">
        <v>6</v>
      </c>
      <c r="N14" s="140" t="s">
        <v>26</v>
      </c>
      <c r="O14" s="136"/>
      <c r="P14" s="76"/>
      <c r="Q14" s="72"/>
    </row>
    <row r="15" spans="1:17" ht="15.75" customHeight="1">
      <c r="A15" s="49">
        <v>1</v>
      </c>
      <c r="B15" s="49">
        <v>5</v>
      </c>
      <c r="C15" s="49" t="s">
        <v>70</v>
      </c>
      <c r="D15" s="50" t="s">
        <v>88</v>
      </c>
      <c r="E15" s="51">
        <v>37.4</v>
      </c>
      <c r="F15" s="68">
        <v>17</v>
      </c>
      <c r="G15" s="48"/>
      <c r="L15" s="72"/>
      <c r="M15" s="134">
        <v>7</v>
      </c>
      <c r="N15" s="135" t="s">
        <v>9</v>
      </c>
      <c r="O15" s="136"/>
      <c r="P15" s="76"/>
      <c r="Q15" s="72"/>
    </row>
    <row r="16" spans="1:17" ht="15.75" customHeight="1">
      <c r="A16" s="49"/>
      <c r="B16" s="49"/>
      <c r="C16" s="49"/>
      <c r="D16" s="50" t="s">
        <v>89</v>
      </c>
      <c r="E16" s="51"/>
      <c r="F16" s="68">
        <v>17</v>
      </c>
      <c r="G16" s="48"/>
      <c r="L16" s="72"/>
      <c r="M16" s="141">
        <v>8</v>
      </c>
      <c r="N16" s="142" t="s">
        <v>143</v>
      </c>
      <c r="O16" s="143"/>
      <c r="P16" s="76"/>
      <c r="Q16" s="72"/>
    </row>
    <row r="17" spans="1:17" ht="15.75" customHeight="1">
      <c r="A17" s="52">
        <v>2</v>
      </c>
      <c r="B17" s="52">
        <v>3</v>
      </c>
      <c r="C17" s="52" t="s">
        <v>71</v>
      </c>
      <c r="D17" s="53" t="s">
        <v>90</v>
      </c>
      <c r="E17" s="54">
        <v>16.399999999999999</v>
      </c>
      <c r="F17" s="69"/>
      <c r="G17" s="48"/>
      <c r="L17" s="72"/>
      <c r="M17" s="137">
        <v>9</v>
      </c>
      <c r="N17" s="135" t="s">
        <v>7</v>
      </c>
      <c r="O17" s="136"/>
      <c r="P17" s="76"/>
      <c r="Q17" s="72"/>
    </row>
    <row r="18" spans="1:17" ht="15.75" customHeight="1">
      <c r="A18" s="52"/>
      <c r="B18" s="52"/>
      <c r="C18" s="52"/>
      <c r="D18" s="53" t="s">
        <v>91</v>
      </c>
      <c r="E18" s="54"/>
      <c r="F18" s="68">
        <v>15</v>
      </c>
      <c r="G18" s="48"/>
      <c r="L18" s="72"/>
      <c r="M18" s="139">
        <v>10</v>
      </c>
      <c r="N18" s="140" t="s">
        <v>12</v>
      </c>
      <c r="O18" s="144"/>
      <c r="P18" s="76"/>
      <c r="Q18" s="72"/>
    </row>
    <row r="19" spans="1:17" ht="15.75" customHeight="1">
      <c r="A19" s="49">
        <v>3</v>
      </c>
      <c r="B19" s="49">
        <v>2</v>
      </c>
      <c r="C19" s="49" t="s">
        <v>72</v>
      </c>
      <c r="D19" s="50" t="s">
        <v>92</v>
      </c>
      <c r="E19" s="51">
        <v>16.100000000000001</v>
      </c>
      <c r="F19" s="69"/>
      <c r="G19" s="48"/>
      <c r="L19" s="72"/>
      <c r="M19" s="134">
        <v>10</v>
      </c>
      <c r="N19" s="138" t="s">
        <v>16</v>
      </c>
      <c r="O19" s="136"/>
      <c r="P19" s="76"/>
      <c r="Q19" s="72"/>
    </row>
    <row r="20" spans="1:17" ht="15.75" customHeight="1">
      <c r="A20" s="49"/>
      <c r="B20" s="49"/>
      <c r="C20" s="49"/>
      <c r="D20" s="50" t="s">
        <v>93</v>
      </c>
      <c r="E20" s="51"/>
      <c r="F20" s="69"/>
      <c r="G20" s="48"/>
      <c r="L20" s="72"/>
      <c r="M20" s="139">
        <v>10</v>
      </c>
      <c r="N20" s="145" t="s">
        <v>17</v>
      </c>
      <c r="O20" s="144"/>
      <c r="P20" s="76"/>
      <c r="Q20" s="72"/>
    </row>
    <row r="21" spans="1:17" ht="15.75" customHeight="1">
      <c r="A21" s="52">
        <v>4</v>
      </c>
      <c r="B21" s="52">
        <v>8</v>
      </c>
      <c r="C21" s="52" t="s">
        <v>73</v>
      </c>
      <c r="D21" s="53" t="s">
        <v>94</v>
      </c>
      <c r="E21" s="54">
        <v>15.3</v>
      </c>
      <c r="F21" s="68">
        <v>14</v>
      </c>
      <c r="G21" s="48"/>
      <c r="L21" s="72"/>
      <c r="M21" s="137">
        <v>10</v>
      </c>
      <c r="N21" s="135" t="s">
        <v>21</v>
      </c>
      <c r="O21" s="136"/>
      <c r="P21" s="76"/>
      <c r="Q21" s="72"/>
    </row>
    <row r="22" spans="1:17" ht="15.75" customHeight="1">
      <c r="A22" s="52"/>
      <c r="B22" s="52"/>
      <c r="C22" s="52"/>
      <c r="D22" s="53" t="s">
        <v>10</v>
      </c>
      <c r="E22" s="54"/>
      <c r="F22" s="68">
        <v>14</v>
      </c>
      <c r="G22" s="48"/>
      <c r="L22" s="72"/>
      <c r="M22" s="139">
        <v>14</v>
      </c>
      <c r="N22" s="145" t="s">
        <v>30</v>
      </c>
      <c r="O22" s="144"/>
      <c r="P22" s="76"/>
      <c r="Q22" s="72"/>
    </row>
    <row r="23" spans="1:17" ht="15.75" customHeight="1">
      <c r="A23" s="52">
        <v>2</v>
      </c>
      <c r="B23" s="52">
        <v>3</v>
      </c>
      <c r="C23" s="52" t="s">
        <v>80</v>
      </c>
      <c r="D23" s="53" t="s">
        <v>106</v>
      </c>
      <c r="E23" s="54">
        <v>13.4</v>
      </c>
      <c r="F23" s="68">
        <v>12</v>
      </c>
      <c r="G23" s="48"/>
      <c r="L23" s="72"/>
      <c r="M23" s="134">
        <v>15</v>
      </c>
      <c r="N23" s="138" t="s">
        <v>13</v>
      </c>
      <c r="O23" s="136"/>
      <c r="P23" s="76"/>
      <c r="Q23" s="72"/>
    </row>
    <row r="24" spans="1:17" ht="15.75" customHeight="1">
      <c r="A24" s="52"/>
      <c r="B24" s="52"/>
      <c r="C24" s="52"/>
      <c r="D24" s="53" t="s">
        <v>107</v>
      </c>
      <c r="E24" s="54"/>
      <c r="F24" s="68">
        <v>12</v>
      </c>
      <c r="G24" s="48"/>
      <c r="L24" s="72"/>
      <c r="M24" s="139">
        <v>15</v>
      </c>
      <c r="N24" s="145" t="s">
        <v>14</v>
      </c>
      <c r="O24" s="144"/>
      <c r="P24" s="76"/>
      <c r="Q24" s="72"/>
    </row>
    <row r="25" spans="1:17" ht="15.75" customHeight="1">
      <c r="A25" s="52"/>
      <c r="B25" s="52"/>
      <c r="C25" s="52"/>
      <c r="D25" s="53"/>
      <c r="E25" s="54"/>
      <c r="F25" s="68"/>
      <c r="G25" s="48"/>
      <c r="L25" s="72"/>
      <c r="M25" s="139"/>
      <c r="N25" s="145"/>
      <c r="O25" s="144"/>
      <c r="P25" s="76"/>
      <c r="Q25" s="72"/>
    </row>
    <row r="26" spans="1:17" ht="15.75" customHeight="1">
      <c r="A26" s="49">
        <v>3</v>
      </c>
      <c r="B26" s="49">
        <v>9</v>
      </c>
      <c r="C26" s="49" t="s">
        <v>81</v>
      </c>
      <c r="D26" s="50" t="s">
        <v>108</v>
      </c>
      <c r="E26" s="51">
        <v>11.3</v>
      </c>
      <c r="F26" s="68">
        <v>10</v>
      </c>
      <c r="G26" s="48"/>
      <c r="L26" s="72"/>
      <c r="M26" s="31"/>
      <c r="N26" s="64"/>
      <c r="O26" s="64"/>
      <c r="P26" s="76"/>
      <c r="Q26" s="72"/>
    </row>
    <row r="27" spans="1:17" ht="15.75" customHeight="1" thickBot="1">
      <c r="A27" s="49"/>
      <c r="B27" s="49"/>
      <c r="C27" s="49"/>
      <c r="D27" s="50" t="s">
        <v>109</v>
      </c>
      <c r="E27" s="51"/>
      <c r="F27" s="68">
        <v>10</v>
      </c>
      <c r="G27" s="48"/>
      <c r="L27" s="72"/>
      <c r="M27" s="37"/>
      <c r="N27" s="38"/>
      <c r="O27" s="38"/>
      <c r="P27" s="81"/>
      <c r="Q27" s="72"/>
    </row>
    <row r="28" spans="1:17" ht="15.75" customHeight="1" thickTop="1">
      <c r="A28" s="52">
        <v>4</v>
      </c>
      <c r="B28" s="52">
        <v>7</v>
      </c>
      <c r="C28" s="52" t="s">
        <v>82</v>
      </c>
      <c r="D28" s="53" t="s">
        <v>110</v>
      </c>
      <c r="E28" s="54">
        <v>4.7</v>
      </c>
      <c r="F28" s="68">
        <v>8</v>
      </c>
      <c r="G28" s="48"/>
      <c r="L28" s="72"/>
      <c r="M28" s="72"/>
      <c r="N28" s="72"/>
      <c r="O28" s="72"/>
      <c r="P28" s="72"/>
      <c r="Q28" s="72"/>
    </row>
    <row r="29" spans="1:17" ht="15.75" customHeight="1">
      <c r="A29" s="52"/>
      <c r="B29" s="52"/>
      <c r="C29" s="52"/>
      <c r="D29" s="53" t="s">
        <v>111</v>
      </c>
      <c r="E29" s="54"/>
      <c r="F29" s="68">
        <v>8</v>
      </c>
      <c r="G29" s="48"/>
      <c r="L29" s="72"/>
      <c r="M29" s="72"/>
      <c r="N29" s="72"/>
      <c r="O29" s="72"/>
      <c r="P29" s="72"/>
      <c r="Q29" s="72"/>
    </row>
    <row r="30" spans="1:17" ht="15.75" customHeight="1">
      <c r="A30" s="49">
        <v>5</v>
      </c>
      <c r="B30" s="49">
        <v>7</v>
      </c>
      <c r="C30" s="49" t="s">
        <v>83</v>
      </c>
      <c r="D30" s="50" t="s">
        <v>112</v>
      </c>
      <c r="E30" s="51">
        <v>1.6</v>
      </c>
      <c r="F30" s="68">
        <v>6</v>
      </c>
      <c r="G30" s="48"/>
      <c r="L30" s="72"/>
      <c r="M30" s="72"/>
      <c r="N30" s="72"/>
      <c r="O30" s="72"/>
      <c r="P30" s="72"/>
      <c r="Q30" s="72"/>
    </row>
    <row r="31" spans="1:17" ht="15.75" customHeight="1">
      <c r="A31" s="49"/>
      <c r="B31" s="49"/>
      <c r="C31" s="49"/>
      <c r="D31" s="50" t="s">
        <v>113</v>
      </c>
      <c r="E31" s="51"/>
      <c r="F31" s="68">
        <v>6</v>
      </c>
      <c r="G31" s="48"/>
      <c r="H31" s="1"/>
      <c r="I31" s="2"/>
      <c r="J31" s="3" t="s">
        <v>0</v>
      </c>
      <c r="L31" s="72"/>
      <c r="M31" s="72"/>
      <c r="N31" s="72"/>
      <c r="O31" s="72"/>
      <c r="P31" s="72"/>
      <c r="Q31" s="72"/>
    </row>
    <row r="32" spans="1:17" ht="15.75" customHeight="1">
      <c r="A32" s="49">
        <v>5</v>
      </c>
      <c r="B32" s="49">
        <v>3</v>
      </c>
      <c r="C32" s="49" t="s">
        <v>74</v>
      </c>
      <c r="D32" s="50" t="s">
        <v>95</v>
      </c>
      <c r="E32" s="51">
        <v>1.4</v>
      </c>
      <c r="F32" s="68">
        <v>4</v>
      </c>
      <c r="G32" s="48"/>
      <c r="H32" s="4" t="s">
        <v>1</v>
      </c>
      <c r="I32" s="5" t="s">
        <v>2</v>
      </c>
      <c r="J32" s="5" t="s">
        <v>3</v>
      </c>
      <c r="L32" s="72"/>
      <c r="M32" s="73"/>
      <c r="N32" s="72"/>
      <c r="O32" s="72"/>
      <c r="P32" s="72"/>
      <c r="Q32" s="72"/>
    </row>
    <row r="33" spans="1:17" ht="15.75" customHeight="1">
      <c r="A33" s="49"/>
      <c r="B33" s="49"/>
      <c r="C33" s="49"/>
      <c r="D33" s="50" t="s">
        <v>96</v>
      </c>
      <c r="E33" s="51"/>
      <c r="F33" s="68">
        <v>4</v>
      </c>
      <c r="G33" s="48"/>
      <c r="H33" s="6"/>
      <c r="I33" s="7"/>
      <c r="J33" s="7" t="s">
        <v>4</v>
      </c>
      <c r="L33" s="72"/>
      <c r="M33" s="74"/>
      <c r="N33" s="74"/>
      <c r="O33" s="74"/>
      <c r="P33" s="74"/>
      <c r="Q33" s="72"/>
    </row>
    <row r="34" spans="1:17" ht="15.75" customHeight="1">
      <c r="A34" s="52">
        <v>6</v>
      </c>
      <c r="B34" s="52">
        <v>1</v>
      </c>
      <c r="C34" s="52" t="s">
        <v>75</v>
      </c>
      <c r="D34" s="53" t="s">
        <v>97</v>
      </c>
      <c r="E34" s="54">
        <v>-2.2999999999999998</v>
      </c>
      <c r="F34" s="69"/>
      <c r="G34" s="48"/>
      <c r="H34" s="8"/>
      <c r="I34" s="9"/>
      <c r="J34" s="10"/>
    </row>
    <row r="35" spans="1:17" ht="15.75" customHeight="1">
      <c r="A35" s="52"/>
      <c r="B35" s="52"/>
      <c r="C35" s="52"/>
      <c r="D35" s="53" t="s">
        <v>98</v>
      </c>
      <c r="E35" s="54"/>
      <c r="F35" s="69"/>
      <c r="G35" s="48"/>
      <c r="H35" s="124">
        <v>1</v>
      </c>
      <c r="I35" s="125" t="s">
        <v>5</v>
      </c>
      <c r="J35" s="126">
        <f>13+5+14+17+4+22+4+11+12+13+13+17+5</f>
        <v>150</v>
      </c>
    </row>
    <row r="36" spans="1:17" ht="15.75" customHeight="1">
      <c r="A36" s="52">
        <v>6</v>
      </c>
      <c r="B36" s="52">
        <v>5</v>
      </c>
      <c r="C36" s="52" t="s">
        <v>84</v>
      </c>
      <c r="D36" s="53" t="s">
        <v>114</v>
      </c>
      <c r="E36" s="54">
        <v>-11.6</v>
      </c>
      <c r="F36" s="70">
        <v>2</v>
      </c>
      <c r="G36" s="48"/>
      <c r="H36" s="124">
        <v>2</v>
      </c>
      <c r="I36" s="125" t="s">
        <v>6</v>
      </c>
      <c r="J36" s="126">
        <f>5+14+19+8+22+12+13+13+17+5</f>
        <v>128</v>
      </c>
    </row>
    <row r="37" spans="1:17" ht="15.75" customHeight="1">
      <c r="A37" s="52"/>
      <c r="B37" s="52"/>
      <c r="C37" s="52"/>
      <c r="D37" s="53" t="s">
        <v>9</v>
      </c>
      <c r="E37" s="54"/>
      <c r="F37" s="70">
        <v>2</v>
      </c>
      <c r="G37" s="48"/>
      <c r="H37" s="124">
        <v>3</v>
      </c>
      <c r="I37" s="125" t="s">
        <v>8</v>
      </c>
      <c r="J37" s="126">
        <f>11+16+9+1+4+8+4+15+2+15+7</f>
        <v>92</v>
      </c>
    </row>
    <row r="38" spans="1:17" ht="15.75" customHeight="1">
      <c r="A38" s="49">
        <v>7</v>
      </c>
      <c r="B38" s="49">
        <v>1</v>
      </c>
      <c r="C38" s="49" t="s">
        <v>85</v>
      </c>
      <c r="D38" s="50" t="s">
        <v>115</v>
      </c>
      <c r="E38" s="51">
        <v>-13.1</v>
      </c>
      <c r="F38" s="70">
        <v>0</v>
      </c>
      <c r="G38" s="48"/>
      <c r="H38" s="124">
        <v>4</v>
      </c>
      <c r="I38" s="125" t="s">
        <v>10</v>
      </c>
      <c r="J38" s="126">
        <f>9+13+11+10+7+3+9+14+9</f>
        <v>85</v>
      </c>
    </row>
    <row r="39" spans="1:17" ht="15.75" customHeight="1">
      <c r="A39" s="49"/>
      <c r="B39" s="49"/>
      <c r="C39" s="49"/>
      <c r="D39" s="50" t="s">
        <v>6</v>
      </c>
      <c r="E39" s="51"/>
      <c r="F39" s="70">
        <v>0</v>
      </c>
      <c r="G39" s="48"/>
      <c r="H39" s="124">
        <v>4</v>
      </c>
      <c r="I39" s="125" t="s">
        <v>11</v>
      </c>
      <c r="J39" s="126">
        <f>9+13+11+10+7+3+9+14+9</f>
        <v>85</v>
      </c>
    </row>
    <row r="40" spans="1:17" ht="15.75" customHeight="1">
      <c r="A40" s="49">
        <v>7</v>
      </c>
      <c r="B40" s="49">
        <v>9</v>
      </c>
      <c r="C40" s="49" t="s">
        <v>76</v>
      </c>
      <c r="D40" s="50" t="s">
        <v>99</v>
      </c>
      <c r="E40" s="51">
        <v>-13.7</v>
      </c>
      <c r="F40" s="68">
        <v>0</v>
      </c>
      <c r="G40" s="48"/>
      <c r="H40" s="124">
        <v>6</v>
      </c>
      <c r="I40" s="125" t="s">
        <v>26</v>
      </c>
      <c r="J40" s="126">
        <f>4+9+15+2+1+17+15+17</f>
        <v>80</v>
      </c>
    </row>
    <row r="41" spans="1:17" ht="15.75" customHeight="1">
      <c r="A41" s="49"/>
      <c r="B41" s="49"/>
      <c r="C41" s="49"/>
      <c r="D41" s="50" t="s">
        <v>100</v>
      </c>
      <c r="E41" s="51"/>
      <c r="F41" s="68">
        <v>0</v>
      </c>
      <c r="G41" s="48"/>
      <c r="H41" s="124">
        <v>7</v>
      </c>
      <c r="I41" s="125" t="s">
        <v>9</v>
      </c>
      <c r="J41" s="126">
        <f>11+16+9+1+8+4+15+2+7</f>
        <v>73</v>
      </c>
    </row>
    <row r="42" spans="1:17" ht="15.75" customHeight="1">
      <c r="A42" s="55">
        <v>8</v>
      </c>
      <c r="B42" s="55">
        <v>2</v>
      </c>
      <c r="C42" s="55" t="s">
        <v>86</v>
      </c>
      <c r="D42" s="56" t="s">
        <v>116</v>
      </c>
      <c r="E42" s="57">
        <v>-19.7</v>
      </c>
      <c r="F42" s="68">
        <v>0</v>
      </c>
      <c r="G42" s="48"/>
      <c r="H42" s="126">
        <v>8</v>
      </c>
      <c r="I42" s="125" t="s">
        <v>143</v>
      </c>
      <c r="J42" s="126">
        <f>11+13+6+5+8+9+19</f>
        <v>71</v>
      </c>
    </row>
    <row r="43" spans="1:17" ht="15.75" customHeight="1">
      <c r="A43" s="55"/>
      <c r="B43" s="55"/>
      <c r="C43" s="55"/>
      <c r="D43" s="56" t="s">
        <v>117</v>
      </c>
      <c r="E43" s="57"/>
      <c r="F43" s="68">
        <v>0</v>
      </c>
      <c r="G43" s="48"/>
      <c r="H43" s="126">
        <v>9</v>
      </c>
      <c r="I43" s="125" t="s">
        <v>7</v>
      </c>
      <c r="J43" s="126">
        <f>13+15+12+8+10+11</f>
        <v>69</v>
      </c>
    </row>
    <row r="44" spans="1:17" ht="15.75" customHeight="1">
      <c r="A44" s="52">
        <v>8</v>
      </c>
      <c r="B44" s="52">
        <v>5</v>
      </c>
      <c r="C44" s="52" t="s">
        <v>77</v>
      </c>
      <c r="D44" s="53" t="s">
        <v>101</v>
      </c>
      <c r="E44" s="54">
        <v>-31</v>
      </c>
      <c r="F44" s="68">
        <v>0</v>
      </c>
      <c r="G44" s="48"/>
      <c r="H44" s="124">
        <v>10</v>
      </c>
      <c r="I44" s="125" t="s">
        <v>12</v>
      </c>
      <c r="J44" s="126">
        <f>9+15+17+2+2+9+3+7+3</f>
        <v>67</v>
      </c>
    </row>
    <row r="45" spans="1:17" ht="15.75" customHeight="1">
      <c r="A45" s="52"/>
      <c r="B45" s="52"/>
      <c r="C45" s="52"/>
      <c r="D45" s="53" t="s">
        <v>20</v>
      </c>
      <c r="E45" s="54"/>
      <c r="F45" s="68">
        <v>0</v>
      </c>
      <c r="G45" s="48"/>
      <c r="H45" s="124">
        <v>10</v>
      </c>
      <c r="I45" s="127" t="s">
        <v>16</v>
      </c>
      <c r="J45" s="126">
        <f>10+7+6+6+3+5+7+12+11</f>
        <v>67</v>
      </c>
    </row>
    <row r="46" spans="1:17" ht="15.75" customHeight="1" thickBot="1">
      <c r="A46" s="61">
        <v>9</v>
      </c>
      <c r="B46" s="61">
        <v>6</v>
      </c>
      <c r="C46" s="61" t="s">
        <v>87</v>
      </c>
      <c r="D46" s="62" t="s">
        <v>118</v>
      </c>
      <c r="E46" s="63">
        <v>-34.4</v>
      </c>
      <c r="F46" s="68">
        <v>0</v>
      </c>
      <c r="G46" s="48"/>
      <c r="H46" s="124">
        <v>10</v>
      </c>
      <c r="I46" s="127" t="s">
        <v>17</v>
      </c>
      <c r="J46" s="126">
        <f>10+7+6+6+3+5+7+12+11</f>
        <v>67</v>
      </c>
    </row>
    <row r="47" spans="1:17" ht="15.75" customHeight="1">
      <c r="D47" s="65" t="s">
        <v>119</v>
      </c>
      <c r="F47" s="68">
        <v>0</v>
      </c>
      <c r="G47" s="48"/>
      <c r="H47" s="126">
        <v>10</v>
      </c>
      <c r="I47" s="125" t="s">
        <v>21</v>
      </c>
      <c r="J47" s="126">
        <f>7+1+2+15+7+6+8+2+19</f>
        <v>67</v>
      </c>
    </row>
    <row r="48" spans="1:17" ht="15.75" customHeight="1" thickBot="1">
      <c r="A48" s="58">
        <v>9</v>
      </c>
      <c r="B48" s="58">
        <v>7</v>
      </c>
      <c r="C48" s="58" t="s">
        <v>78</v>
      </c>
      <c r="D48" s="59" t="s">
        <v>102</v>
      </c>
      <c r="E48" s="60">
        <v>-39.700000000000003</v>
      </c>
      <c r="F48" s="68">
        <v>0</v>
      </c>
      <c r="G48" s="48"/>
      <c r="H48" s="124">
        <v>14</v>
      </c>
      <c r="I48" s="127" t="s">
        <v>30</v>
      </c>
      <c r="J48" s="126">
        <f>9+15+2+1+17+17</f>
        <v>61</v>
      </c>
    </row>
    <row r="49" spans="1:10" ht="15.75" customHeight="1">
      <c r="D49" s="71" t="s">
        <v>103</v>
      </c>
      <c r="F49" s="68">
        <v>0</v>
      </c>
      <c r="G49" s="48"/>
      <c r="H49" s="124">
        <v>15</v>
      </c>
      <c r="I49" s="127" t="s">
        <v>13</v>
      </c>
      <c r="J49" s="126">
        <f>1+4+8+13+9+8+11+4</f>
        <v>58</v>
      </c>
    </row>
    <row r="50" spans="1:10" ht="15.75" customHeight="1">
      <c r="A50" s="48"/>
      <c r="B50" s="48"/>
      <c r="C50" s="48"/>
      <c r="D50" s="48"/>
      <c r="E50" s="48"/>
      <c r="F50" s="48"/>
      <c r="G50" s="48"/>
      <c r="H50" s="124">
        <v>15</v>
      </c>
      <c r="I50" s="127" t="s">
        <v>14</v>
      </c>
      <c r="J50" s="126">
        <f>8+13+9+8+11+4+5</f>
        <v>58</v>
      </c>
    </row>
    <row r="51" spans="1:10" ht="15.75" customHeight="1">
      <c r="A51" s="104" t="s">
        <v>140</v>
      </c>
      <c r="F51" s="105" t="s">
        <v>141</v>
      </c>
      <c r="G51" s="48"/>
      <c r="H51" s="126">
        <v>17</v>
      </c>
      <c r="I51" s="125" t="s">
        <v>18</v>
      </c>
      <c r="J51" s="126">
        <f>5+9+11+3+13+15</f>
        <v>56</v>
      </c>
    </row>
    <row r="52" spans="1:10" ht="15.75" customHeight="1">
      <c r="A52" s="48"/>
      <c r="B52" s="48"/>
      <c r="C52" s="48"/>
      <c r="D52" s="48"/>
      <c r="E52" s="48"/>
      <c r="F52" s="105"/>
      <c r="G52" s="48"/>
      <c r="H52" s="124">
        <v>18</v>
      </c>
      <c r="I52" s="125" t="s">
        <v>20</v>
      </c>
      <c r="J52" s="126">
        <f>9+15+2+2+9+3+7+3</f>
        <v>50</v>
      </c>
    </row>
    <row r="53" spans="1:10" ht="15.75" customHeight="1">
      <c r="A53" s="84">
        <v>1</v>
      </c>
      <c r="B53" s="84">
        <v>4</v>
      </c>
      <c r="C53" s="84" t="s">
        <v>78</v>
      </c>
      <c r="D53" s="85" t="s">
        <v>115</v>
      </c>
      <c r="E53" s="86">
        <v>63.19</v>
      </c>
      <c r="F53" s="105">
        <v>17</v>
      </c>
      <c r="G53" s="48"/>
      <c r="H53" s="124">
        <v>19</v>
      </c>
      <c r="I53" s="127" t="s">
        <v>28</v>
      </c>
      <c r="J53" s="126">
        <f>12+2+5+10+19</f>
        <v>48</v>
      </c>
    </row>
    <row r="54" spans="1:10" ht="15.75" customHeight="1">
      <c r="A54" s="84"/>
      <c r="B54" s="84"/>
      <c r="C54" s="84"/>
      <c r="D54" s="85" t="s">
        <v>6</v>
      </c>
      <c r="E54" s="86"/>
      <c r="F54" s="105">
        <v>17</v>
      </c>
      <c r="G54" s="48"/>
      <c r="H54" s="126">
        <v>20</v>
      </c>
      <c r="I54" s="125" t="s">
        <v>15</v>
      </c>
      <c r="J54" s="126">
        <f>13+15+8+11</f>
        <v>47</v>
      </c>
    </row>
    <row r="55" spans="1:10" ht="15.75" customHeight="1">
      <c r="A55" s="84">
        <v>1</v>
      </c>
      <c r="B55" s="84">
        <v>5</v>
      </c>
      <c r="C55" s="84" t="s">
        <v>85</v>
      </c>
      <c r="D55" s="85" t="s">
        <v>130</v>
      </c>
      <c r="E55" s="86">
        <v>62.7</v>
      </c>
      <c r="F55" s="105">
        <v>15</v>
      </c>
      <c r="G55" s="48"/>
      <c r="H55" s="126">
        <v>21</v>
      </c>
      <c r="I55" s="127" t="s">
        <v>27</v>
      </c>
      <c r="J55" s="126">
        <f>12+1+4+12+15</f>
        <v>44</v>
      </c>
    </row>
    <row r="56" spans="1:10" ht="15.75" customHeight="1">
      <c r="A56" s="84"/>
      <c r="B56" s="84"/>
      <c r="C56" s="84"/>
      <c r="D56" s="85" t="s">
        <v>8</v>
      </c>
      <c r="E56" s="86"/>
      <c r="F56" s="105">
        <v>15</v>
      </c>
      <c r="G56" s="48"/>
      <c r="H56" s="124">
        <v>22</v>
      </c>
      <c r="I56" s="125" t="s">
        <v>19</v>
      </c>
      <c r="J56" s="126">
        <f>3+6+19+3+2+6+1</f>
        <v>40</v>
      </c>
    </row>
    <row r="57" spans="1:10" ht="15.75" customHeight="1">
      <c r="A57" s="87">
        <v>2</v>
      </c>
      <c r="B57" s="87">
        <v>4</v>
      </c>
      <c r="C57" s="87" t="s">
        <v>84</v>
      </c>
      <c r="D57" s="96" t="s">
        <v>131</v>
      </c>
      <c r="E57" s="89">
        <v>57.14</v>
      </c>
      <c r="F57" s="105">
        <v>13</v>
      </c>
      <c r="G57" s="48"/>
      <c r="H57" s="124">
        <v>23</v>
      </c>
      <c r="I57" s="125" t="s">
        <v>23</v>
      </c>
      <c r="J57" s="126">
        <f>19+3+11+5</f>
        <v>38</v>
      </c>
    </row>
    <row r="58" spans="1:10" ht="15.75" customHeight="1">
      <c r="A58" s="87"/>
      <c r="B58" s="87"/>
      <c r="C58" s="87"/>
      <c r="D58" s="96" t="s">
        <v>132</v>
      </c>
      <c r="E58" s="89"/>
      <c r="F58" s="105">
        <v>13</v>
      </c>
      <c r="G58" s="48"/>
      <c r="H58" s="124">
        <v>23</v>
      </c>
      <c r="I58" s="125" t="s">
        <v>29</v>
      </c>
      <c r="J58" s="126">
        <f>11+13+5+9</f>
        <v>38</v>
      </c>
    </row>
    <row r="59" spans="1:10" ht="15.75" customHeight="1">
      <c r="A59" s="87">
        <v>2</v>
      </c>
      <c r="B59" s="87">
        <v>7</v>
      </c>
      <c r="C59" s="87" t="s">
        <v>76</v>
      </c>
      <c r="D59" s="88" t="s">
        <v>123</v>
      </c>
      <c r="E59" s="89">
        <v>54.86</v>
      </c>
      <c r="F59" s="105">
        <v>11</v>
      </c>
      <c r="G59" s="48"/>
      <c r="H59" s="124">
        <v>25</v>
      </c>
      <c r="I59" s="125" t="s">
        <v>42</v>
      </c>
      <c r="J59" s="126">
        <f>5+5+6+10+11</f>
        <v>37</v>
      </c>
    </row>
    <row r="60" spans="1:10" ht="15.75" customHeight="1">
      <c r="A60" s="87"/>
      <c r="B60" s="87"/>
      <c r="C60" s="87"/>
      <c r="D60" s="88" t="s">
        <v>121</v>
      </c>
      <c r="E60" s="89"/>
      <c r="F60" s="105">
        <v>11</v>
      </c>
      <c r="G60" s="48"/>
      <c r="H60" s="124">
        <v>26</v>
      </c>
      <c r="I60" s="127" t="s">
        <v>121</v>
      </c>
      <c r="J60" s="126">
        <f>10+11+15</f>
        <v>36</v>
      </c>
    </row>
    <row r="61" spans="1:10" ht="15.75" customHeight="1">
      <c r="A61" s="90">
        <v>3</v>
      </c>
      <c r="B61" s="90">
        <v>8</v>
      </c>
      <c r="C61" s="90" t="s">
        <v>81</v>
      </c>
      <c r="D61" s="91" t="s">
        <v>133</v>
      </c>
      <c r="E61" s="92">
        <v>53.57</v>
      </c>
      <c r="F61" s="105">
        <v>9</v>
      </c>
      <c r="G61" s="48"/>
      <c r="H61" s="126">
        <v>27</v>
      </c>
      <c r="I61" s="128" t="s">
        <v>22</v>
      </c>
      <c r="J61" s="126">
        <f>4+13+17</f>
        <v>34</v>
      </c>
    </row>
    <row r="62" spans="1:10" ht="15.75" customHeight="1">
      <c r="A62" s="90"/>
      <c r="B62" s="90"/>
      <c r="C62" s="90"/>
      <c r="D62" s="91" t="s">
        <v>29</v>
      </c>
      <c r="E62" s="92"/>
      <c r="F62" s="105">
        <v>9</v>
      </c>
      <c r="G62" s="48"/>
      <c r="H62" s="126">
        <v>28</v>
      </c>
      <c r="I62" s="125" t="s">
        <v>24</v>
      </c>
      <c r="J62" s="126">
        <f>7+1+2+15+6</f>
        <v>31</v>
      </c>
    </row>
    <row r="63" spans="1:10" ht="15.75" customHeight="1">
      <c r="A63" s="84">
        <v>3</v>
      </c>
      <c r="B63" s="84">
        <v>5</v>
      </c>
      <c r="C63" s="84" t="s">
        <v>75</v>
      </c>
      <c r="D63" s="85" t="s">
        <v>101</v>
      </c>
      <c r="E63" s="86">
        <v>53.47</v>
      </c>
      <c r="F63" s="105">
        <v>7</v>
      </c>
      <c r="G63" s="48"/>
      <c r="H63" s="126">
        <v>28</v>
      </c>
      <c r="I63" s="125" t="s">
        <v>25</v>
      </c>
      <c r="J63" s="126">
        <f>13+7+11</f>
        <v>31</v>
      </c>
    </row>
    <row r="64" spans="1:10" ht="15.75" customHeight="1">
      <c r="A64" s="84"/>
      <c r="B64" s="84"/>
      <c r="C64" s="84"/>
      <c r="D64" s="85" t="s">
        <v>20</v>
      </c>
      <c r="E64" s="86"/>
      <c r="F64" s="105">
        <v>7</v>
      </c>
      <c r="G64" s="48"/>
      <c r="H64" s="126">
        <v>28</v>
      </c>
      <c r="I64" s="125" t="s">
        <v>33</v>
      </c>
      <c r="J64" s="126">
        <f>7+9+9+6</f>
        <v>31</v>
      </c>
    </row>
    <row r="65" spans="1:10" ht="15.75" customHeight="1">
      <c r="A65" s="87">
        <v>4</v>
      </c>
      <c r="B65" s="87">
        <v>3</v>
      </c>
      <c r="C65" s="87" t="s">
        <v>73</v>
      </c>
      <c r="D65" s="88" t="s">
        <v>95</v>
      </c>
      <c r="E65" s="89">
        <v>50.69</v>
      </c>
      <c r="F65" s="105">
        <v>5</v>
      </c>
      <c r="G65" s="48"/>
      <c r="H65" s="126">
        <v>31</v>
      </c>
      <c r="I65" s="125" t="s">
        <v>37</v>
      </c>
      <c r="J65" s="126">
        <f>11+7+13</f>
        <v>31</v>
      </c>
    </row>
    <row r="66" spans="1:10" ht="15.75" customHeight="1">
      <c r="A66" s="87"/>
      <c r="B66" s="87"/>
      <c r="C66" s="87"/>
      <c r="D66" s="88" t="s">
        <v>124</v>
      </c>
      <c r="E66" s="89"/>
      <c r="F66" s="105">
        <v>5</v>
      </c>
      <c r="G66" s="48"/>
      <c r="H66" s="126">
        <v>31</v>
      </c>
      <c r="I66" s="125" t="s">
        <v>35</v>
      </c>
      <c r="J66" s="126">
        <f>12+7+6+3</f>
        <v>28</v>
      </c>
    </row>
    <row r="67" spans="1:10" ht="15.75" customHeight="1">
      <c r="A67" s="90">
        <v>5</v>
      </c>
      <c r="B67" s="90">
        <v>2</v>
      </c>
      <c r="C67" s="90" t="s">
        <v>77</v>
      </c>
      <c r="D67" s="91" t="s">
        <v>125</v>
      </c>
      <c r="E67" s="92">
        <v>50</v>
      </c>
      <c r="F67" s="105">
        <v>3</v>
      </c>
      <c r="G67" s="48"/>
      <c r="H67" s="126">
        <v>33</v>
      </c>
      <c r="I67" s="125" t="s">
        <v>31</v>
      </c>
      <c r="J67" s="126">
        <f>11+15</f>
        <v>26</v>
      </c>
    </row>
    <row r="68" spans="1:10" ht="15.75" customHeight="1">
      <c r="A68" s="90"/>
      <c r="B68" s="90"/>
      <c r="C68" s="90"/>
      <c r="D68" s="91" t="s">
        <v>126</v>
      </c>
      <c r="E68" s="92"/>
      <c r="F68" s="106"/>
      <c r="G68" s="48"/>
      <c r="H68" s="126">
        <v>33</v>
      </c>
      <c r="I68" s="125" t="s">
        <v>32</v>
      </c>
      <c r="J68" s="126">
        <f>11+15</f>
        <v>26</v>
      </c>
    </row>
    <row r="69" spans="1:10" ht="15.75" customHeight="1">
      <c r="A69" s="87">
        <v>4</v>
      </c>
      <c r="B69" s="87">
        <v>2</v>
      </c>
      <c r="C69" s="87" t="s">
        <v>86</v>
      </c>
      <c r="D69" s="88" t="s">
        <v>134</v>
      </c>
      <c r="E69" s="89">
        <v>48.02</v>
      </c>
      <c r="F69" s="105">
        <v>2</v>
      </c>
      <c r="G69" s="48"/>
      <c r="H69" s="126">
        <v>33</v>
      </c>
      <c r="I69" s="127" t="s">
        <v>47</v>
      </c>
      <c r="J69" s="126">
        <f>2+5+19</f>
        <v>26</v>
      </c>
    </row>
    <row r="70" spans="1:10" ht="15.75" customHeight="1">
      <c r="A70" s="87"/>
      <c r="B70" s="87"/>
      <c r="C70" s="87"/>
      <c r="D70" s="88" t="s">
        <v>21</v>
      </c>
      <c r="E70" s="89"/>
      <c r="F70" s="105">
        <v>2</v>
      </c>
      <c r="G70" s="48"/>
      <c r="H70" s="126">
        <v>36</v>
      </c>
      <c r="I70" s="125" t="s">
        <v>34</v>
      </c>
      <c r="J70" s="126">
        <f>11+4+7</f>
        <v>22</v>
      </c>
    </row>
    <row r="71" spans="1:10" ht="15.75" customHeight="1">
      <c r="A71" s="84">
        <v>5</v>
      </c>
      <c r="B71" s="84">
        <v>6</v>
      </c>
      <c r="C71" s="84" t="s">
        <v>87</v>
      </c>
      <c r="D71" s="85" t="s">
        <v>135</v>
      </c>
      <c r="E71" s="86">
        <v>47.62</v>
      </c>
      <c r="F71" s="105">
        <v>0</v>
      </c>
      <c r="G71" s="48"/>
      <c r="H71" s="126">
        <v>37</v>
      </c>
      <c r="I71" s="125" t="s">
        <v>36</v>
      </c>
      <c r="J71" s="126">
        <f>3+8+4+4</f>
        <v>19</v>
      </c>
    </row>
    <row r="72" spans="1:10" ht="15.75" customHeight="1">
      <c r="A72" s="84"/>
      <c r="B72" s="84"/>
      <c r="C72" s="84"/>
      <c r="D72" s="85" t="s">
        <v>119</v>
      </c>
      <c r="E72" s="86"/>
      <c r="F72" s="105">
        <v>0</v>
      </c>
      <c r="G72" s="48"/>
      <c r="H72" s="126">
        <v>38</v>
      </c>
      <c r="I72" s="127" t="s">
        <v>38</v>
      </c>
      <c r="J72" s="126">
        <v>17</v>
      </c>
    </row>
    <row r="73" spans="1:10" ht="15.75" customHeight="1">
      <c r="A73" s="87">
        <v>6</v>
      </c>
      <c r="B73" s="87">
        <v>1</v>
      </c>
      <c r="C73" s="87" t="s">
        <v>71</v>
      </c>
      <c r="D73" s="88" t="s">
        <v>127</v>
      </c>
      <c r="E73" s="89">
        <v>45.83</v>
      </c>
      <c r="F73" s="106"/>
      <c r="G73" s="48"/>
      <c r="H73" s="126">
        <v>39</v>
      </c>
      <c r="I73" s="125" t="s">
        <v>39</v>
      </c>
      <c r="J73" s="126">
        <f>1+8+7</f>
        <v>16</v>
      </c>
    </row>
    <row r="74" spans="1:10" ht="15.75" customHeight="1">
      <c r="A74" s="87"/>
      <c r="B74" s="87"/>
      <c r="C74" s="87"/>
      <c r="D74" s="88" t="s">
        <v>128</v>
      </c>
      <c r="E74" s="89"/>
      <c r="F74" s="105">
        <v>0</v>
      </c>
      <c r="G74" s="48"/>
      <c r="H74" s="126">
        <v>39</v>
      </c>
      <c r="I74" s="125" t="s">
        <v>40</v>
      </c>
      <c r="J74" s="126">
        <f>1+8+7</f>
        <v>16</v>
      </c>
    </row>
    <row r="75" spans="1:10" ht="15.75" customHeight="1">
      <c r="A75" s="87">
        <v>6</v>
      </c>
      <c r="B75" s="87">
        <v>3</v>
      </c>
      <c r="C75" s="87" t="s">
        <v>79</v>
      </c>
      <c r="D75" s="88" t="s">
        <v>136</v>
      </c>
      <c r="E75" s="89">
        <v>44.44</v>
      </c>
      <c r="F75" s="105">
        <v>0</v>
      </c>
      <c r="G75" s="48"/>
      <c r="H75" s="126">
        <v>39</v>
      </c>
      <c r="I75" s="125" t="s">
        <v>41</v>
      </c>
      <c r="J75" s="126">
        <f>5+5+6</f>
        <v>16</v>
      </c>
    </row>
    <row r="76" spans="1:10" ht="15.75" customHeight="1">
      <c r="A76" s="87"/>
      <c r="B76" s="87"/>
      <c r="C76" s="87"/>
      <c r="D76" s="88" t="s">
        <v>137</v>
      </c>
      <c r="E76" s="89"/>
      <c r="F76" s="105">
        <v>0</v>
      </c>
      <c r="G76" s="48"/>
      <c r="H76" s="126">
        <v>42</v>
      </c>
      <c r="I76" s="127" t="s">
        <v>43</v>
      </c>
      <c r="J76" s="126">
        <v>13</v>
      </c>
    </row>
    <row r="77" spans="1:10" ht="15.75" customHeight="1">
      <c r="A77" s="84">
        <v>7</v>
      </c>
      <c r="B77" s="84">
        <v>7</v>
      </c>
      <c r="C77" s="84" t="s">
        <v>83</v>
      </c>
      <c r="D77" s="85" t="s">
        <v>138</v>
      </c>
      <c r="E77" s="86">
        <v>43.65</v>
      </c>
      <c r="F77" s="105">
        <v>0</v>
      </c>
      <c r="G77" s="48"/>
      <c r="H77" s="126">
        <v>42</v>
      </c>
      <c r="I77" s="127" t="s">
        <v>142</v>
      </c>
      <c r="J77" s="126">
        <f>13</f>
        <v>13</v>
      </c>
    </row>
    <row r="78" spans="1:10" ht="15.75" customHeight="1">
      <c r="A78" s="84"/>
      <c r="B78" s="84"/>
      <c r="C78" s="84"/>
      <c r="D78" s="85" t="s">
        <v>100</v>
      </c>
      <c r="E78" s="86"/>
      <c r="F78" s="105">
        <v>0</v>
      </c>
      <c r="G78" s="48"/>
      <c r="H78" s="126">
        <v>42</v>
      </c>
      <c r="I78" s="127" t="s">
        <v>132</v>
      </c>
      <c r="J78" s="126">
        <f>13</f>
        <v>13</v>
      </c>
    </row>
    <row r="79" spans="1:10" ht="15.75" customHeight="1" thickBot="1">
      <c r="A79" s="97">
        <v>8</v>
      </c>
      <c r="B79" s="97">
        <v>1</v>
      </c>
      <c r="C79" s="97" t="s">
        <v>82</v>
      </c>
      <c r="D79" s="98" t="s">
        <v>139</v>
      </c>
      <c r="E79" s="99">
        <v>42.86</v>
      </c>
      <c r="F79" s="105">
        <v>0</v>
      </c>
      <c r="G79" s="48"/>
      <c r="H79" s="126">
        <v>42</v>
      </c>
      <c r="I79" s="127" t="s">
        <v>164</v>
      </c>
      <c r="J79" s="126">
        <f>13</f>
        <v>13</v>
      </c>
    </row>
    <row r="80" spans="1:10" ht="15.75" customHeight="1">
      <c r="A80" s="100"/>
      <c r="B80" s="100"/>
      <c r="C80" s="100"/>
      <c r="D80" s="101" t="s">
        <v>36</v>
      </c>
      <c r="E80" s="102"/>
      <c r="F80" s="105">
        <v>0</v>
      </c>
      <c r="G80" s="48"/>
      <c r="H80" s="126">
        <v>46</v>
      </c>
      <c r="I80" s="127" t="s">
        <v>44</v>
      </c>
      <c r="J80" s="126">
        <v>11</v>
      </c>
    </row>
    <row r="81" spans="1:10" ht="15.75" customHeight="1" thickBot="1">
      <c r="A81" s="93">
        <v>7</v>
      </c>
      <c r="B81" s="93">
        <v>6</v>
      </c>
      <c r="C81" s="93" t="s">
        <v>74</v>
      </c>
      <c r="D81" s="94" t="s">
        <v>129</v>
      </c>
      <c r="E81" s="95">
        <v>31.94</v>
      </c>
      <c r="F81" s="105">
        <v>0</v>
      </c>
      <c r="G81" s="48"/>
      <c r="H81" s="126">
        <v>47</v>
      </c>
      <c r="I81" s="127" t="s">
        <v>45</v>
      </c>
      <c r="J81" s="126">
        <f>10</f>
        <v>10</v>
      </c>
    </row>
    <row r="82" spans="1:10" ht="15.75" customHeight="1">
      <c r="D82" s="103" t="s">
        <v>103</v>
      </c>
      <c r="F82" s="105">
        <v>0</v>
      </c>
      <c r="G82" s="48"/>
      <c r="H82" s="126">
        <v>47</v>
      </c>
      <c r="I82" s="127" t="s">
        <v>46</v>
      </c>
      <c r="J82" s="126">
        <f>10</f>
        <v>10</v>
      </c>
    </row>
    <row r="83" spans="1:10" ht="15.75" customHeight="1">
      <c r="F83" s="48"/>
      <c r="G83" s="48"/>
      <c r="H83" s="129">
        <v>49</v>
      </c>
      <c r="I83" s="127" t="s">
        <v>48</v>
      </c>
      <c r="J83" s="130">
        <v>6</v>
      </c>
    </row>
    <row r="84" spans="1:10" ht="15.75" customHeight="1">
      <c r="A84" s="104" t="s">
        <v>163</v>
      </c>
      <c r="F84" s="48"/>
      <c r="G84" s="48"/>
      <c r="H84" s="129">
        <v>50</v>
      </c>
      <c r="I84" s="127" t="s">
        <v>49</v>
      </c>
      <c r="J84" s="130">
        <v>5</v>
      </c>
    </row>
    <row r="85" spans="1:10" ht="15.75" customHeight="1">
      <c r="A85" s="48"/>
      <c r="B85" s="48"/>
      <c r="C85" s="48"/>
      <c r="D85" s="48"/>
      <c r="E85" s="48"/>
      <c r="F85" s="48"/>
      <c r="G85" s="48"/>
      <c r="H85" s="129">
        <v>51</v>
      </c>
      <c r="I85" s="127" t="s">
        <v>52</v>
      </c>
      <c r="J85" s="130">
        <f>1+2+1</f>
        <v>4</v>
      </c>
    </row>
    <row r="86" spans="1:10" ht="15.75" customHeight="1">
      <c r="A86" s="108">
        <v>1</v>
      </c>
      <c r="B86" s="108">
        <v>1</v>
      </c>
      <c r="C86" s="108" t="s">
        <v>70</v>
      </c>
      <c r="D86" s="109" t="s">
        <v>144</v>
      </c>
      <c r="E86" s="110">
        <v>74.599999999999994</v>
      </c>
      <c r="F86" s="121"/>
      <c r="G86" s="48"/>
      <c r="H86" s="129">
        <v>52</v>
      </c>
      <c r="I86" s="131" t="s">
        <v>50</v>
      </c>
      <c r="J86" s="130">
        <v>2</v>
      </c>
    </row>
    <row r="87" spans="1:10" ht="15.75" customHeight="1">
      <c r="A87" s="108"/>
      <c r="B87" s="108"/>
      <c r="C87" s="108"/>
      <c r="D87" s="109" t="s">
        <v>145</v>
      </c>
      <c r="E87" s="110"/>
      <c r="F87" s="121"/>
      <c r="G87" s="48"/>
      <c r="H87" s="129">
        <v>52</v>
      </c>
      <c r="I87" s="131" t="s">
        <v>51</v>
      </c>
      <c r="J87" s="130">
        <v>2</v>
      </c>
    </row>
    <row r="88" spans="1:10" ht="15.75" customHeight="1">
      <c r="A88" s="111">
        <v>2</v>
      </c>
      <c r="B88" s="111">
        <v>6</v>
      </c>
      <c r="C88" s="111" t="s">
        <v>78</v>
      </c>
      <c r="D88" s="112" t="s">
        <v>110</v>
      </c>
      <c r="E88" s="113">
        <v>65</v>
      </c>
      <c r="F88" s="122">
        <v>19</v>
      </c>
      <c r="G88" s="48"/>
      <c r="H88" s="126">
        <v>54</v>
      </c>
      <c r="I88" s="127" t="s">
        <v>53</v>
      </c>
      <c r="J88" s="126">
        <v>0</v>
      </c>
    </row>
    <row r="89" spans="1:10" ht="15.75" customHeight="1">
      <c r="A89" s="111"/>
      <c r="B89" s="111"/>
      <c r="C89" s="111"/>
      <c r="D89" s="112" t="s">
        <v>111</v>
      </c>
      <c r="E89" s="113"/>
      <c r="F89" s="122">
        <v>19</v>
      </c>
      <c r="G89" s="48"/>
      <c r="H89" s="132">
        <v>54</v>
      </c>
      <c r="I89" s="133" t="s">
        <v>54</v>
      </c>
      <c r="J89" s="132">
        <v>0</v>
      </c>
    </row>
    <row r="90" spans="1:10" ht="15.75" customHeight="1">
      <c r="A90" s="114">
        <v>1</v>
      </c>
      <c r="B90" s="114">
        <v>4</v>
      </c>
      <c r="C90" s="114" t="s">
        <v>86</v>
      </c>
      <c r="D90" s="115" t="s">
        <v>130</v>
      </c>
      <c r="E90" s="116">
        <v>47.9</v>
      </c>
      <c r="F90" s="122">
        <v>17</v>
      </c>
      <c r="G90" s="48"/>
    </row>
    <row r="91" spans="1:10" ht="15.75" customHeight="1">
      <c r="A91" s="114"/>
      <c r="B91" s="114"/>
      <c r="C91" s="114"/>
      <c r="D91" s="115" t="s">
        <v>155</v>
      </c>
      <c r="E91" s="116"/>
      <c r="F91" s="122">
        <v>17</v>
      </c>
      <c r="G91" s="48"/>
    </row>
    <row r="92" spans="1:10" ht="15.75" customHeight="1">
      <c r="A92" s="111">
        <v>2</v>
      </c>
      <c r="B92" s="111">
        <v>6</v>
      </c>
      <c r="C92" s="111" t="s">
        <v>85</v>
      </c>
      <c r="D92" s="112" t="s">
        <v>156</v>
      </c>
      <c r="E92" s="113">
        <v>32.1</v>
      </c>
      <c r="F92" s="122">
        <v>15</v>
      </c>
      <c r="G92" s="48"/>
    </row>
    <row r="93" spans="1:10" ht="15.75" customHeight="1">
      <c r="A93" s="111"/>
      <c r="B93" s="111"/>
      <c r="C93" s="111"/>
      <c r="D93" s="112" t="s">
        <v>157</v>
      </c>
      <c r="E93" s="113"/>
      <c r="F93" s="122">
        <v>15</v>
      </c>
      <c r="G93" s="48"/>
    </row>
    <row r="94" spans="1:10" ht="15.75" customHeight="1">
      <c r="A94" s="114">
        <v>3</v>
      </c>
      <c r="B94" s="114">
        <v>4</v>
      </c>
      <c r="C94" s="114" t="s">
        <v>84</v>
      </c>
      <c r="D94" s="115" t="s">
        <v>158</v>
      </c>
      <c r="E94" s="116">
        <v>20.7</v>
      </c>
      <c r="F94" s="122">
        <v>13</v>
      </c>
      <c r="G94" s="48"/>
    </row>
    <row r="95" spans="1:10" ht="15.75" customHeight="1">
      <c r="A95" s="114"/>
      <c r="B95" s="114"/>
      <c r="C95" s="114"/>
      <c r="D95" s="115" t="s">
        <v>103</v>
      </c>
      <c r="E95" s="116"/>
      <c r="F95" s="122">
        <v>13</v>
      </c>
      <c r="G95" s="48"/>
    </row>
    <row r="96" spans="1:10" ht="15.75" customHeight="1">
      <c r="A96" s="111">
        <v>4</v>
      </c>
      <c r="B96" s="111">
        <v>1</v>
      </c>
      <c r="C96" s="111" t="s">
        <v>80</v>
      </c>
      <c r="D96" s="112" t="s">
        <v>136</v>
      </c>
      <c r="E96" s="113">
        <v>17.7</v>
      </c>
      <c r="F96" s="122">
        <v>11</v>
      </c>
      <c r="G96" s="48"/>
    </row>
    <row r="97" spans="1:7" ht="15.75" customHeight="1">
      <c r="A97" s="111"/>
      <c r="B97" s="111"/>
      <c r="C97" s="111"/>
      <c r="D97" s="112" t="s">
        <v>137</v>
      </c>
      <c r="E97" s="113"/>
      <c r="F97" s="122">
        <v>11</v>
      </c>
      <c r="G97" s="48"/>
    </row>
    <row r="98" spans="1:7" ht="15.75" customHeight="1">
      <c r="A98" s="114">
        <v>3</v>
      </c>
      <c r="B98" s="114">
        <v>8</v>
      </c>
      <c r="C98" s="114" t="s">
        <v>72</v>
      </c>
      <c r="D98" s="115" t="s">
        <v>146</v>
      </c>
      <c r="E98" s="116">
        <v>16.399999999999999</v>
      </c>
      <c r="F98" s="122">
        <v>9</v>
      </c>
      <c r="G98" s="48"/>
    </row>
    <row r="99" spans="1:7" ht="15.75" customHeight="1">
      <c r="A99" s="114"/>
      <c r="B99" s="114"/>
      <c r="C99" s="114"/>
      <c r="D99" s="115" t="s">
        <v>11</v>
      </c>
      <c r="E99" s="116"/>
      <c r="F99" s="122">
        <v>9</v>
      </c>
      <c r="G99" s="48"/>
    </row>
    <row r="100" spans="1:7" ht="15.75" customHeight="1">
      <c r="A100" s="114">
        <v>5</v>
      </c>
      <c r="B100" s="114">
        <v>2</v>
      </c>
      <c r="C100" s="114" t="s">
        <v>83</v>
      </c>
      <c r="D100" s="115" t="s">
        <v>114</v>
      </c>
      <c r="E100" s="116">
        <v>14.6</v>
      </c>
      <c r="F100" s="122">
        <v>7</v>
      </c>
      <c r="G100" s="48"/>
    </row>
    <row r="101" spans="1:7" ht="15.75" customHeight="1">
      <c r="A101" s="114"/>
      <c r="B101" s="114"/>
      <c r="C101" s="114"/>
      <c r="D101" s="115" t="s">
        <v>9</v>
      </c>
      <c r="E101" s="116"/>
      <c r="F101" s="122">
        <v>7</v>
      </c>
      <c r="G101" s="48"/>
    </row>
    <row r="102" spans="1:7" ht="15.75" customHeight="1">
      <c r="A102" s="111">
        <v>4</v>
      </c>
      <c r="B102" s="111">
        <v>3</v>
      </c>
      <c r="C102" s="111" t="s">
        <v>74</v>
      </c>
      <c r="D102" s="112" t="s">
        <v>115</v>
      </c>
      <c r="E102" s="113">
        <v>-0.9</v>
      </c>
      <c r="F102" s="122">
        <v>5</v>
      </c>
      <c r="G102" s="48"/>
    </row>
    <row r="103" spans="1:7" ht="15.75" customHeight="1">
      <c r="A103" s="111"/>
      <c r="B103" s="111"/>
      <c r="C103" s="111"/>
      <c r="D103" s="112" t="s">
        <v>6</v>
      </c>
      <c r="E103" s="113"/>
      <c r="F103" s="122">
        <v>5</v>
      </c>
      <c r="G103" s="48"/>
    </row>
    <row r="104" spans="1:7" ht="15.75" customHeight="1">
      <c r="A104" s="114">
        <v>5</v>
      </c>
      <c r="B104" s="114">
        <v>8</v>
      </c>
      <c r="C104" s="114" t="s">
        <v>77</v>
      </c>
      <c r="D104" s="115" t="s">
        <v>147</v>
      </c>
      <c r="E104" s="116">
        <v>-11</v>
      </c>
      <c r="F104" s="122">
        <v>3</v>
      </c>
      <c r="G104" s="48"/>
    </row>
    <row r="105" spans="1:7" ht="15.75" customHeight="1">
      <c r="A105" s="114"/>
      <c r="B105" s="114"/>
      <c r="C105" s="114"/>
      <c r="D105" s="115" t="s">
        <v>20</v>
      </c>
      <c r="E105" s="116"/>
      <c r="F105" s="122">
        <v>3</v>
      </c>
      <c r="G105" s="48"/>
    </row>
    <row r="106" spans="1:7" ht="15.75" customHeight="1">
      <c r="A106" s="111">
        <v>6</v>
      </c>
      <c r="B106" s="111">
        <v>2</v>
      </c>
      <c r="C106" s="111" t="s">
        <v>76</v>
      </c>
      <c r="D106" s="112" t="s">
        <v>148</v>
      </c>
      <c r="E106" s="113">
        <v>-12.9</v>
      </c>
      <c r="F106" s="123"/>
      <c r="G106" s="48"/>
    </row>
    <row r="107" spans="1:7" ht="15.75" customHeight="1">
      <c r="A107" s="111"/>
      <c r="B107" s="111"/>
      <c r="C107" s="111"/>
      <c r="D107" s="112" t="s">
        <v>149</v>
      </c>
      <c r="E107" s="113"/>
      <c r="F107" s="122">
        <v>1</v>
      </c>
      <c r="G107" s="48"/>
    </row>
    <row r="108" spans="1:7" ht="15.75" customHeight="1">
      <c r="A108" s="108">
        <v>6</v>
      </c>
      <c r="B108" s="108">
        <v>9</v>
      </c>
      <c r="C108" s="108" t="s">
        <v>82</v>
      </c>
      <c r="D108" s="109" t="s">
        <v>123</v>
      </c>
      <c r="E108" s="110">
        <v>-16.899999999999999</v>
      </c>
      <c r="F108" s="122">
        <v>0</v>
      </c>
      <c r="G108" s="48"/>
    </row>
    <row r="109" spans="1:7" ht="15.75" customHeight="1">
      <c r="A109" s="108"/>
      <c r="B109" s="108"/>
      <c r="C109" s="108"/>
      <c r="D109" s="109" t="s">
        <v>159</v>
      </c>
      <c r="E109" s="110"/>
      <c r="F109" s="122">
        <v>0</v>
      </c>
      <c r="G109" s="48"/>
    </row>
    <row r="110" spans="1:7" ht="15.75" customHeight="1">
      <c r="A110" s="114">
        <v>7</v>
      </c>
      <c r="B110" s="114">
        <v>4</v>
      </c>
      <c r="C110" s="114" t="s">
        <v>73</v>
      </c>
      <c r="D110" s="115" t="s">
        <v>150</v>
      </c>
      <c r="E110" s="116">
        <v>-22.1</v>
      </c>
      <c r="F110" s="122">
        <v>0</v>
      </c>
      <c r="G110" s="48"/>
    </row>
    <row r="111" spans="1:7" ht="15.75" customHeight="1">
      <c r="A111" s="114"/>
      <c r="B111" s="114"/>
      <c r="C111" s="114"/>
      <c r="D111" s="115" t="s">
        <v>151</v>
      </c>
      <c r="E111" s="116"/>
      <c r="F111" s="122">
        <v>0</v>
      </c>
      <c r="G111" s="48"/>
    </row>
    <row r="112" spans="1:7" ht="15.75" customHeight="1">
      <c r="A112" s="114">
        <v>7</v>
      </c>
      <c r="B112" s="114">
        <v>6</v>
      </c>
      <c r="C112" s="114" t="s">
        <v>87</v>
      </c>
      <c r="D112" s="120" t="s">
        <v>160</v>
      </c>
      <c r="E112" s="116">
        <v>-24.6</v>
      </c>
      <c r="F112" s="122">
        <v>0</v>
      </c>
      <c r="G112" s="48"/>
    </row>
    <row r="113" spans="1:7" ht="15.75" customHeight="1">
      <c r="A113" s="114"/>
      <c r="B113" s="114"/>
      <c r="C113" s="114"/>
      <c r="D113" s="120" t="s">
        <v>132</v>
      </c>
      <c r="E113" s="116"/>
      <c r="F113" s="122">
        <v>0</v>
      </c>
      <c r="G113" s="48"/>
    </row>
    <row r="114" spans="1:7" ht="15.75" customHeight="1">
      <c r="A114" s="111">
        <v>8</v>
      </c>
      <c r="B114" s="111">
        <v>8</v>
      </c>
      <c r="C114" s="111" t="s">
        <v>81</v>
      </c>
      <c r="D114" s="112" t="s">
        <v>138</v>
      </c>
      <c r="E114" s="113">
        <v>-36</v>
      </c>
      <c r="F114" s="122">
        <v>0</v>
      </c>
      <c r="G114" s="48"/>
    </row>
    <row r="115" spans="1:7" ht="15.75" customHeight="1">
      <c r="A115" s="111"/>
      <c r="B115" s="111"/>
      <c r="C115" s="111"/>
      <c r="D115" s="112" t="s">
        <v>100</v>
      </c>
      <c r="E115" s="113"/>
      <c r="F115" s="122">
        <v>0</v>
      </c>
      <c r="G115" s="48"/>
    </row>
    <row r="116" spans="1:7" ht="15.75" customHeight="1">
      <c r="A116" s="111">
        <v>8</v>
      </c>
      <c r="B116" s="111">
        <v>5</v>
      </c>
      <c r="C116" s="111" t="s">
        <v>75</v>
      </c>
      <c r="D116" s="112" t="s">
        <v>152</v>
      </c>
      <c r="E116" s="113">
        <v>-44.7</v>
      </c>
      <c r="F116" s="122">
        <v>0</v>
      </c>
      <c r="G116" s="48"/>
    </row>
    <row r="117" spans="1:7" ht="15.75" customHeight="1">
      <c r="A117" s="111"/>
      <c r="B117" s="111"/>
      <c r="C117" s="111"/>
      <c r="D117" s="112" t="s">
        <v>153</v>
      </c>
      <c r="E117" s="113"/>
      <c r="F117" s="122">
        <v>0</v>
      </c>
      <c r="G117" s="48"/>
    </row>
    <row r="118" spans="1:7" ht="15.75" customHeight="1" thickBot="1">
      <c r="A118" s="117">
        <v>9</v>
      </c>
      <c r="B118" s="117">
        <v>2</v>
      </c>
      <c r="C118" s="117" t="s">
        <v>79</v>
      </c>
      <c r="D118" s="118" t="s">
        <v>161</v>
      </c>
      <c r="E118" s="119">
        <v>-55.6</v>
      </c>
      <c r="F118" s="122">
        <v>0</v>
      </c>
      <c r="G118" s="48"/>
    </row>
    <row r="119" spans="1:7" ht="15.75" customHeight="1">
      <c r="D119" s="65" t="s">
        <v>162</v>
      </c>
      <c r="F119" s="122">
        <v>0</v>
      </c>
      <c r="G119" s="48"/>
    </row>
    <row r="120" spans="1:7" ht="15.75" customHeight="1" thickBot="1">
      <c r="A120" s="117">
        <v>9</v>
      </c>
      <c r="B120" s="117">
        <v>8</v>
      </c>
      <c r="C120" s="117" t="s">
        <v>71</v>
      </c>
      <c r="D120" s="118" t="s">
        <v>154</v>
      </c>
      <c r="E120" s="119">
        <v>-64.400000000000006</v>
      </c>
      <c r="F120" s="122">
        <v>0</v>
      </c>
      <c r="G120" s="48"/>
    </row>
    <row r="121" spans="1:7" ht="15.75" customHeight="1">
      <c r="D121" s="65" t="s">
        <v>113</v>
      </c>
      <c r="F121" s="122">
        <v>0</v>
      </c>
      <c r="G121" s="48"/>
    </row>
    <row r="122" spans="1:7" ht="15.75" customHeight="1">
      <c r="A122" s="48"/>
      <c r="B122" s="48"/>
      <c r="C122" s="48"/>
      <c r="D122" s="48"/>
      <c r="E122" s="48"/>
      <c r="F122" s="48"/>
      <c r="G122" s="48"/>
    </row>
    <row r="123" spans="1:7" ht="15.75" customHeight="1">
      <c r="F123" s="48"/>
      <c r="G123" s="48"/>
    </row>
    <row r="124" spans="1:7" ht="15.75" customHeight="1">
      <c r="F124" s="48"/>
      <c r="G124" s="48"/>
    </row>
    <row r="125" spans="1:7" ht="15.75" customHeight="1">
      <c r="F125" s="48"/>
      <c r="G125" s="48"/>
    </row>
    <row r="126" spans="1:7" ht="15.75" customHeight="1">
      <c r="F126" s="48"/>
      <c r="G126" s="48"/>
    </row>
    <row r="127" spans="1:7" ht="15.75" customHeight="1">
      <c r="F127" s="48"/>
      <c r="G127" s="48"/>
    </row>
    <row r="128" spans="1:7" ht="15.75" customHeight="1">
      <c r="F128" s="48"/>
      <c r="G128" s="48"/>
    </row>
    <row r="129" spans="6:7" ht="15.75" customHeight="1">
      <c r="F129" s="48"/>
      <c r="G129" s="48"/>
    </row>
    <row r="130" spans="6:7" ht="15.75" customHeight="1">
      <c r="F130" s="48"/>
      <c r="G130" s="48"/>
    </row>
    <row r="131" spans="6:7" ht="15.75" customHeight="1">
      <c r="F131" s="48"/>
      <c r="G131" s="48"/>
    </row>
    <row r="132" spans="6:7" ht="15.75" customHeight="1">
      <c r="F132" s="48"/>
      <c r="G132" s="48"/>
    </row>
    <row r="133" spans="6:7" ht="15.75" customHeight="1">
      <c r="F133" s="48"/>
      <c r="G133" s="48"/>
    </row>
    <row r="134" spans="6:7" ht="15.75" customHeight="1">
      <c r="F134" s="48"/>
      <c r="G134" s="48"/>
    </row>
    <row r="135" spans="6:7" ht="15.75" customHeight="1">
      <c r="F135" s="48"/>
      <c r="G135" s="48"/>
    </row>
    <row r="136" spans="6:7" ht="15.75" customHeight="1">
      <c r="F136" s="48"/>
      <c r="G136" s="48"/>
    </row>
    <row r="137" spans="6:7" ht="15.75" customHeight="1">
      <c r="F137" s="48"/>
      <c r="G137" s="48"/>
    </row>
    <row r="138" spans="6:7" ht="15.75" customHeight="1">
      <c r="F138" s="48"/>
      <c r="G138" s="48"/>
    </row>
    <row r="139" spans="6:7" ht="15.75" customHeight="1">
      <c r="F139" s="48"/>
      <c r="G139" s="48"/>
    </row>
    <row r="140" spans="6:7" ht="15.75" customHeight="1">
      <c r="F140" s="48"/>
      <c r="G140" s="48"/>
    </row>
    <row r="141" spans="6:7" ht="15.75" customHeight="1">
      <c r="F141" s="48"/>
      <c r="G141" s="48"/>
    </row>
    <row r="142" spans="6:7" ht="15.75" customHeight="1">
      <c r="F142" s="48"/>
      <c r="G142" s="48"/>
    </row>
    <row r="143" spans="6:7" ht="15.75" customHeight="1">
      <c r="F143" s="48"/>
      <c r="G143" s="48"/>
    </row>
    <row r="144" spans="6:7" ht="15.75" customHeight="1">
      <c r="F144" s="48"/>
      <c r="G144" s="48"/>
    </row>
    <row r="145" spans="6:7" ht="15.75" customHeight="1">
      <c r="F145" s="48"/>
      <c r="G145" s="48"/>
    </row>
    <row r="146" spans="6:7" ht="15.75" customHeight="1">
      <c r="F146" s="48"/>
      <c r="G146" s="48"/>
    </row>
    <row r="147" spans="6:7" ht="15.75" customHeight="1">
      <c r="F147" s="48"/>
      <c r="G147" s="48"/>
    </row>
    <row r="148" spans="6:7" ht="15.75" customHeight="1">
      <c r="F148" s="48"/>
      <c r="G148" s="48"/>
    </row>
    <row r="149" spans="6:7" ht="15.75" customHeight="1">
      <c r="F149" s="48"/>
      <c r="G149" s="48"/>
    </row>
    <row r="150" spans="6:7" ht="15.75" customHeight="1">
      <c r="F150" s="48"/>
      <c r="G150" s="48"/>
    </row>
    <row r="151" spans="6:7" ht="15.75" customHeight="1">
      <c r="F151" s="48"/>
      <c r="G151" s="48"/>
    </row>
    <row r="152" spans="6:7" ht="15.75" customHeight="1">
      <c r="F152" s="48"/>
      <c r="G152" s="48"/>
    </row>
    <row r="153" spans="6:7" ht="15.75" customHeight="1">
      <c r="F153" s="48"/>
      <c r="G153" s="48"/>
    </row>
    <row r="154" spans="6:7" ht="15.75" customHeight="1">
      <c r="F154" s="48"/>
      <c r="G154" s="48"/>
    </row>
    <row r="155" spans="6:7" ht="15.75" customHeight="1">
      <c r="F155" s="48"/>
      <c r="G155" s="48"/>
    </row>
    <row r="156" spans="6:7" ht="15.75" customHeight="1">
      <c r="F156" s="48"/>
      <c r="G156" s="48"/>
    </row>
    <row r="157" spans="6:7" ht="15.75" customHeight="1">
      <c r="F157" s="48"/>
      <c r="G157" s="48"/>
    </row>
    <row r="158" spans="6:7" ht="15.75" customHeight="1">
      <c r="F158" s="48"/>
      <c r="G158" s="48"/>
    </row>
    <row r="159" spans="6:7" ht="15.75" customHeight="1">
      <c r="F159" s="48"/>
      <c r="G159" s="48"/>
    </row>
    <row r="160" spans="6:7" ht="15.75" customHeight="1">
      <c r="F160" s="48"/>
      <c r="G160" s="48"/>
    </row>
    <row r="161" spans="6:7" ht="15.75" customHeight="1">
      <c r="F161" s="48"/>
      <c r="G161" s="48"/>
    </row>
    <row r="162" spans="6:7" ht="15.75" customHeight="1">
      <c r="F162" s="48"/>
      <c r="G162" s="48"/>
    </row>
    <row r="163" spans="6:7" ht="15.75" customHeight="1">
      <c r="F163" s="48"/>
      <c r="G163" s="48"/>
    </row>
    <row r="164" spans="6:7" ht="15.75" customHeight="1">
      <c r="F164" s="48"/>
      <c r="G164" s="48"/>
    </row>
    <row r="165" spans="6:7" ht="15.75" customHeight="1">
      <c r="F165" s="48"/>
      <c r="G165" s="48"/>
    </row>
    <row r="166" spans="6:7" ht="15.75" customHeight="1">
      <c r="F166" s="48"/>
      <c r="G166" s="48"/>
    </row>
    <row r="167" spans="6:7" ht="15.75" customHeight="1">
      <c r="F167" s="48"/>
      <c r="G167" s="48"/>
    </row>
    <row r="168" spans="6:7" ht="15.75" customHeight="1">
      <c r="F168" s="48"/>
      <c r="G168" s="48"/>
    </row>
    <row r="169" spans="6:7" ht="15.75" customHeight="1">
      <c r="F169" s="48"/>
      <c r="G169" s="48"/>
    </row>
    <row r="170" spans="6:7" ht="15.75" customHeight="1">
      <c r="F170" s="48"/>
      <c r="G170" s="48"/>
    </row>
    <row r="171" spans="6:7" ht="15.75" customHeight="1">
      <c r="F171" s="48"/>
      <c r="G171" s="48"/>
    </row>
    <row r="172" spans="6:7" ht="15.75" customHeight="1">
      <c r="F172" s="48"/>
      <c r="G172" s="48"/>
    </row>
    <row r="173" spans="6:7" ht="15.75" customHeight="1">
      <c r="F173" s="48"/>
      <c r="G173" s="48"/>
    </row>
    <row r="174" spans="6:7" ht="15.75" customHeight="1">
      <c r="F174" s="48"/>
      <c r="G174" s="48"/>
    </row>
    <row r="175" spans="6:7" ht="15.75" customHeight="1">
      <c r="F175" s="48"/>
      <c r="G175" s="48"/>
    </row>
    <row r="176" spans="6:7" ht="15.75" customHeight="1">
      <c r="F176" s="48"/>
      <c r="G176" s="48"/>
    </row>
    <row r="177" spans="6:7" ht="15.75" customHeight="1">
      <c r="F177" s="48"/>
      <c r="G177" s="48"/>
    </row>
    <row r="178" spans="6:7" ht="15.75" customHeight="1">
      <c r="F178" s="48"/>
      <c r="G178" s="48"/>
    </row>
    <row r="179" spans="6:7" ht="15.75" customHeight="1">
      <c r="F179" s="48"/>
      <c r="G179" s="48"/>
    </row>
    <row r="180" spans="6:7" ht="15.75" customHeight="1">
      <c r="F180" s="48"/>
      <c r="G180" s="48"/>
    </row>
    <row r="181" spans="6:7" ht="15.75" customHeight="1">
      <c r="F181" s="48"/>
      <c r="G181" s="48"/>
    </row>
    <row r="182" spans="6:7" ht="15.75" customHeight="1">
      <c r="F182" s="48"/>
      <c r="G182" s="48"/>
    </row>
    <row r="183" spans="6:7" ht="15.75" customHeight="1">
      <c r="F183" s="48"/>
      <c r="G183" s="48"/>
    </row>
    <row r="184" spans="6:7" ht="15.75" customHeight="1">
      <c r="F184" s="48"/>
      <c r="G184" s="48"/>
    </row>
    <row r="185" spans="6:7" ht="15.75" customHeight="1">
      <c r="F185" s="48"/>
      <c r="G185" s="48"/>
    </row>
    <row r="186" spans="6:7" ht="15.75" customHeight="1">
      <c r="F186" s="48"/>
      <c r="G186" s="48"/>
    </row>
    <row r="187" spans="6:7" ht="15.75" customHeight="1">
      <c r="F187" s="48"/>
      <c r="G187" s="48"/>
    </row>
    <row r="188" spans="6:7" ht="15.75" customHeight="1">
      <c r="F188" s="48"/>
      <c r="G188" s="48"/>
    </row>
    <row r="189" spans="6:7" ht="15.75" customHeight="1">
      <c r="F189" s="48"/>
      <c r="G189" s="48"/>
    </row>
    <row r="190" spans="6:7" ht="15.75" customHeight="1">
      <c r="F190" s="48"/>
      <c r="G190" s="48"/>
    </row>
    <row r="191" spans="6:7" ht="15.75" customHeight="1">
      <c r="F191" s="48"/>
      <c r="G191" s="48"/>
    </row>
    <row r="192" spans="6:7" ht="15.75" customHeight="1">
      <c r="F192" s="48"/>
      <c r="G192" s="48"/>
    </row>
    <row r="193" spans="6:7" ht="15.75" customHeight="1">
      <c r="F193" s="48"/>
      <c r="G193" s="48"/>
    </row>
    <row r="194" spans="6:7" ht="15.75" customHeight="1">
      <c r="F194" s="48"/>
      <c r="G194" s="48"/>
    </row>
    <row r="195" spans="6:7" ht="15.75" customHeight="1">
      <c r="F195" s="48"/>
      <c r="G195" s="48"/>
    </row>
    <row r="196" spans="6:7" ht="15.75" customHeight="1">
      <c r="F196" s="48"/>
      <c r="G196" s="48"/>
    </row>
    <row r="197" spans="6:7" ht="15.75" customHeight="1">
      <c r="F197" s="48"/>
      <c r="G197" s="48"/>
    </row>
    <row r="198" spans="6:7" ht="15.75" customHeight="1">
      <c r="F198" s="48"/>
      <c r="G198" s="48"/>
    </row>
    <row r="199" spans="6:7" ht="15.75" customHeight="1">
      <c r="F199" s="48"/>
      <c r="G199" s="48"/>
    </row>
    <row r="200" spans="6:7" ht="15.75" customHeight="1">
      <c r="F200" s="48"/>
      <c r="G200" s="48"/>
    </row>
    <row r="201" spans="6:7" ht="15.75" customHeight="1">
      <c r="F201" s="48"/>
      <c r="G201" s="48"/>
    </row>
    <row r="202" spans="6:7" ht="15.75" customHeight="1">
      <c r="F202" s="48"/>
      <c r="G202" s="48"/>
    </row>
    <row r="203" spans="6:7" ht="15.75" customHeight="1">
      <c r="F203" s="48"/>
      <c r="G203" s="48"/>
    </row>
    <row r="204" spans="6:7" ht="15.75" customHeight="1">
      <c r="F204" s="48"/>
      <c r="G204" s="48"/>
    </row>
    <row r="205" spans="6:7" ht="15.75" customHeight="1">
      <c r="F205" s="48"/>
      <c r="G205" s="48"/>
    </row>
    <row r="206" spans="6:7" ht="15.75" customHeight="1">
      <c r="F206" s="48"/>
      <c r="G206" s="48"/>
    </row>
    <row r="207" spans="6:7" ht="15.75" customHeight="1">
      <c r="F207" s="48"/>
      <c r="G207" s="48"/>
    </row>
    <row r="208" spans="6:7" ht="15.75" customHeight="1">
      <c r="F208" s="48"/>
      <c r="G208" s="48"/>
    </row>
    <row r="209" spans="6:7" ht="15.75" customHeight="1">
      <c r="F209" s="48"/>
      <c r="G209" s="48"/>
    </row>
    <row r="210" spans="6:7" ht="15.75" customHeight="1">
      <c r="F210" s="48"/>
      <c r="G210" s="48"/>
    </row>
    <row r="211" spans="6:7" ht="15.75" customHeight="1">
      <c r="F211" s="48"/>
      <c r="G211" s="48"/>
    </row>
    <row r="212" spans="6:7" ht="15.75" customHeight="1">
      <c r="F212" s="48"/>
      <c r="G212" s="48"/>
    </row>
    <row r="213" spans="6:7" ht="15.75" customHeight="1">
      <c r="F213" s="48"/>
      <c r="G213" s="48"/>
    </row>
    <row r="214" spans="6:7" ht="15.75" customHeight="1">
      <c r="F214" s="48"/>
      <c r="G214" s="48"/>
    </row>
    <row r="215" spans="6:7" ht="15.75" customHeight="1">
      <c r="F215" s="48"/>
      <c r="G215" s="48"/>
    </row>
    <row r="216" spans="6:7" ht="15.75" customHeight="1">
      <c r="F216" s="48"/>
      <c r="G216" s="48"/>
    </row>
    <row r="217" spans="6:7" ht="15.75" customHeight="1">
      <c r="F217" s="48"/>
      <c r="G217" s="48"/>
    </row>
    <row r="218" spans="6:7" ht="15.75" customHeight="1">
      <c r="F218" s="48"/>
      <c r="G218" s="48"/>
    </row>
    <row r="219" spans="6:7" ht="15.75" customHeight="1">
      <c r="F219" s="48"/>
      <c r="G219" s="48"/>
    </row>
    <row r="220" spans="6:7" ht="15.75" customHeight="1">
      <c r="F220" s="48"/>
      <c r="G220" s="48"/>
    </row>
    <row r="221" spans="6:7" ht="15.75" customHeight="1">
      <c r="F221" s="48"/>
      <c r="G221" s="48"/>
    </row>
    <row r="222" spans="6:7" ht="15.75" customHeight="1">
      <c r="F222" s="48"/>
      <c r="G222" s="48"/>
    </row>
    <row r="223" spans="6:7" ht="15" customHeight="1">
      <c r="F223" s="48"/>
      <c r="G223" s="48"/>
    </row>
    <row r="224" spans="6:7" ht="15" customHeight="1">
      <c r="F224" s="48"/>
      <c r="G224" s="48"/>
    </row>
    <row r="225" spans="6:7" ht="15" customHeight="1">
      <c r="F225" s="48"/>
      <c r="G225" s="48"/>
    </row>
    <row r="226" spans="6:7" ht="15" customHeight="1">
      <c r="F226" s="48"/>
      <c r="G226" s="48"/>
    </row>
    <row r="227" spans="6:7" ht="15" customHeight="1">
      <c r="F227" s="48"/>
      <c r="G227" s="48"/>
    </row>
    <row r="228" spans="6:7" ht="15" customHeight="1">
      <c r="F228" s="48"/>
      <c r="G228" s="48"/>
    </row>
    <row r="229" spans="6:7" ht="15" customHeight="1">
      <c r="F229" s="48"/>
      <c r="G229" s="48"/>
    </row>
    <row r="230" spans="6:7" ht="15" customHeight="1">
      <c r="F230" s="48"/>
      <c r="G230" s="48"/>
    </row>
    <row r="231" spans="6:7" ht="15" customHeight="1">
      <c r="F231" s="48"/>
      <c r="G231" s="48"/>
    </row>
    <row r="232" spans="6:7" ht="15" customHeight="1">
      <c r="F232" s="48"/>
      <c r="G232" s="48"/>
    </row>
    <row r="233" spans="6:7" ht="15" customHeight="1">
      <c r="F233" s="48"/>
      <c r="G233" s="48"/>
    </row>
    <row r="234" spans="6:7" ht="15" customHeight="1"/>
    <row r="235" spans="6:7" ht="15" customHeight="1"/>
    <row r="236" spans="6:7" ht="15" customHeight="1"/>
    <row r="237" spans="6:7" ht="15" customHeight="1"/>
    <row r="238" spans="6:7" ht="15" customHeight="1"/>
    <row r="239" spans="6:7" ht="15" customHeight="1"/>
    <row r="240" spans="6: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</sheetData>
  <sortState xmlns:xlrd2="http://schemas.microsoft.com/office/spreadsheetml/2017/richdata2" ref="I35:J89">
    <sortCondition descending="1" ref="J35:J8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giaim</dc:creator>
  <cp:lastModifiedBy>giaim</cp:lastModifiedBy>
  <dcterms:created xsi:type="dcterms:W3CDTF">2020-01-22T07:36:12Z</dcterms:created>
  <dcterms:modified xsi:type="dcterms:W3CDTF">2020-02-10T18:17:21Z</dcterms:modified>
</cp:coreProperties>
</file>