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5" rupBuild="4506"/>
  <workbookPr showInkAnnotation="0" autoCompressPictures="0"/>
  <workbookProtection lockStructure="1"/>
  <bookViews>
    <workbookView xWindow="0" yWindow="120" windowWidth="19416" windowHeight="10896" tabRatio="500"/>
  </bookViews>
  <sheets>
    <sheet name="Bon de commande vins bio Dauny" sheetId="2" r:id="rId1"/>
    <sheet name="Vignerons et exploitation" sheetId="3" r:id="rId2"/>
    <sheet name="Descriptif des vins bio Dauny" sheetId="4" r:id="rId3"/>
  </sheets>
  <calcPr calcId="125725"/>
  <extLst>
    <ext xmlns:mx="http://schemas.microsoft.com/office/mac/excel/2008/main" uri="{7523E5D3-25F3-A5E0-1632-64F254C22452}">
      <mx:ArchID Flags="2"/>
    </ext>
  </extLst>
</workbook>
</file>

<file path=xl/calcChain.xml><?xml version="1.0" encoding="utf-8"?>
<calcChain xmlns="http://schemas.openxmlformats.org/spreadsheetml/2006/main">
  <c r="B12" i="2"/>
  <c r="D12" l="1"/>
  <c r="A13" s="1"/>
  <c r="C12" l="1"/>
  <c r="D10"/>
  <c r="B10" s="1"/>
  <c r="C10" l="1"/>
  <c r="D8"/>
  <c r="D11" l="1"/>
  <c r="D7"/>
  <c r="D9"/>
  <c r="G24"/>
  <c r="G22"/>
  <c r="G21"/>
  <c r="G20"/>
  <c r="G19"/>
  <c r="G18"/>
  <c r="G17"/>
  <c r="G23"/>
  <c r="E24"/>
  <c r="E23"/>
  <c r="E21"/>
  <c r="E20"/>
  <c r="E18"/>
  <c r="E17"/>
  <c r="E22"/>
  <c r="E19"/>
  <c r="F16"/>
  <c r="G16" s="1"/>
  <c r="D16"/>
  <c r="E16" s="1"/>
  <c r="F15"/>
  <c r="D15"/>
  <c r="G15" l="1"/>
  <c r="F26"/>
  <c r="E15"/>
  <c r="D26"/>
  <c r="B8"/>
  <c r="C9"/>
  <c r="C7"/>
  <c r="H26" l="1"/>
  <c r="C26"/>
  <c r="C8"/>
  <c r="A6" l="1"/>
  <c r="F9" s="1"/>
  <c r="D13" s="1"/>
  <c r="H15"/>
  <c r="H19"/>
  <c r="H18"/>
  <c r="H24"/>
  <c r="H23"/>
  <c r="H21"/>
  <c r="H20"/>
  <c r="H22"/>
  <c r="H16"/>
  <c r="E25" l="1"/>
  <c r="H17"/>
  <c r="G25"/>
  <c r="C25" l="1"/>
  <c r="H25"/>
</calcChain>
</file>

<file path=xl/sharedStrings.xml><?xml version="1.0" encoding="utf-8"?>
<sst xmlns="http://schemas.openxmlformats.org/spreadsheetml/2006/main" count="236" uniqueCount="110">
  <si>
    <t>Prix à l'unité</t>
  </si>
  <si>
    <t>Prix des 3 bouteilles</t>
  </si>
  <si>
    <t>Prix des 6 bouteilles</t>
  </si>
  <si>
    <t>Champtin 18300 Crézancy-en-Sancerre</t>
  </si>
  <si>
    <t>Site à visiter</t>
  </si>
  <si>
    <t>scev.vignoble.dauny@wanadoo.fr</t>
  </si>
  <si>
    <t>Nombre de Lot de 3 bouteilles</t>
  </si>
  <si>
    <t>Nombre de Lot de 6 bouteilles</t>
  </si>
  <si>
    <r>
      <t xml:space="preserve">Cuvée Les Caillottes 2017 - </t>
    </r>
    <r>
      <rPr>
        <b/>
        <sz val="10"/>
        <rFont val="Tahoma"/>
        <family val="2"/>
      </rPr>
      <t>50 cl</t>
    </r>
  </si>
  <si>
    <r>
      <t xml:space="preserve">Cuvée Pynoz 2017 - </t>
    </r>
    <r>
      <rPr>
        <b/>
        <sz val="10"/>
        <rFont val="Tahoma"/>
        <family val="2"/>
      </rPr>
      <t>75 cl</t>
    </r>
  </si>
  <si>
    <r>
      <t xml:space="preserve">Cuvée Pynoz 2017 - </t>
    </r>
    <r>
      <rPr>
        <b/>
        <sz val="10"/>
        <rFont val="Tahoma"/>
        <family val="2"/>
      </rPr>
      <t>50 cl</t>
    </r>
  </si>
  <si>
    <r>
      <t xml:space="preserve">Cuvée Romble 2016 - </t>
    </r>
    <r>
      <rPr>
        <b/>
        <sz val="10"/>
        <color theme="0"/>
        <rFont val="Tahoma"/>
        <family val="2"/>
      </rPr>
      <t>75 cl</t>
    </r>
  </si>
  <si>
    <r>
      <t xml:space="preserve">Cuvée Terres blanches 2017 - </t>
    </r>
    <r>
      <rPr>
        <b/>
        <sz val="10"/>
        <rFont val="Tahoma"/>
        <family val="2"/>
      </rPr>
      <t>75 cl</t>
    </r>
  </si>
  <si>
    <r>
      <t xml:space="preserve">Cuvée Clos du Roy 2017 - </t>
    </r>
    <r>
      <rPr>
        <b/>
        <sz val="10"/>
        <rFont val="Tahoma"/>
        <family val="2"/>
      </rPr>
      <t>75 cl</t>
    </r>
  </si>
  <si>
    <t>Vins de Sancerre - Vignoble Dauny - Vigneron indépendant</t>
  </si>
  <si>
    <t xml:space="preserve">Les vignes sont exemptes de tous produits chimiques. Pour combattre les maladies de la vigne,  le cuivre (Bouillie Bordelaise) est utilisé pour lutter contre le mildiou et le soufre contre l'oïdium. Afin de renforcer l'immunité de la plante, il y a des apports de purin de prêle et d'ortie et de jus d'algues qui permettent d'apporter de nombreux oligos éléments. Pour détruire les mauvaises herbes, des labours et des binages superficiels sont effectués. </t>
  </si>
  <si>
    <t>Appellation A.O.C. Sancerre, Cépage Sauvignon. Vins blancs secs Servir à 10-12° environ</t>
  </si>
  <si>
    <t>Catégorie :</t>
  </si>
  <si>
    <t>Blanc sec</t>
  </si>
  <si>
    <t>Type de sol :</t>
  </si>
  <si>
    <t>Calcaire</t>
  </si>
  <si>
    <t>Age moyen des vignes :</t>
  </si>
  <si>
    <t>20 ans</t>
  </si>
  <si>
    <t>Méthode de vendange :</t>
  </si>
  <si>
    <t>Mécanique</t>
  </si>
  <si>
    <t>Vinification :</t>
  </si>
  <si>
    <t>Cuves inox</t>
  </si>
  <si>
    <t>Température de fermentation :</t>
  </si>
  <si>
    <t>De 18 à 25°</t>
  </si>
  <si>
    <t>Type de pressoir :</t>
  </si>
  <si>
    <t>Pneumatique</t>
  </si>
  <si>
    <t>Bouchon :</t>
  </si>
  <si>
    <t>Liège naturel</t>
  </si>
  <si>
    <t>Bouteille :</t>
  </si>
  <si>
    <t>Verre teinte feuille morte</t>
  </si>
  <si>
    <t>Conditionnement :</t>
  </si>
  <si>
    <t>Cartons de 6 bouteilles</t>
  </si>
  <si>
    <t>Conservation :</t>
  </si>
  <si>
    <t>De 3 à 5 ans…</t>
  </si>
  <si>
    <t>Accompagne :</t>
  </si>
  <si>
    <t>Poissons froids, huîtres, Fruits de mer, crustacés, Fromages…</t>
  </si>
  <si>
    <t>Cuvée Les Caillottes 2017 : 8,80€</t>
  </si>
  <si>
    <t>Existe en ½ bouteille : 5,50€</t>
  </si>
  <si>
    <t>Argilo-calcaire</t>
  </si>
  <si>
    <t>28 ans</t>
  </si>
  <si>
    <t>De 4 à / ans…</t>
  </si>
  <si>
    <t>Crustacés, Poissons Chauds, Fruits de mer, Viandes grillées, Fromages…</t>
  </si>
  <si>
    <t>Cuvée  Terres blanches 2017 : 9,40€</t>
  </si>
  <si>
    <t>45 ans</t>
  </si>
  <si>
    <t>De 5 à 8 ans…</t>
  </si>
  <si>
    <t>Produits de la de mer, Foie gras, Fromages…</t>
  </si>
  <si>
    <t>Cuvée Clos du Roy 2017 : 10,40€</t>
  </si>
  <si>
    <t>Assemblage de nos différents terroirs (Calcaire + argilo-calcaire)</t>
  </si>
  <si>
    <t>40 ans</t>
  </si>
  <si>
    <t>Barriques en chêne</t>
  </si>
  <si>
    <t>10 ans…</t>
  </si>
  <si>
    <t>Apéritifs, poissons chauds, viandes blanches, fromages…</t>
  </si>
  <si>
    <t>Cuvée Romble 2016 : 14,80€</t>
  </si>
  <si>
    <t>Appellation A.O.C. Sancerre, Cépage Pinot noir. Vins rouges. Servir à 10-12° environ</t>
  </si>
  <si>
    <t>Rouge léger sec</t>
  </si>
  <si>
    <t>De 4 à 7 ans…</t>
  </si>
  <si>
    <t>Viandes blanches, Gibiers à plumes, Fromages… Servi frais il peut accompagner un poisson…</t>
  </si>
  <si>
    <t>Cuvée Pynoz 2017 : 9,40€</t>
  </si>
  <si>
    <t>Existe en ½ bouteille : 5,80€</t>
  </si>
  <si>
    <t>Rouge sec</t>
  </si>
  <si>
    <t>De 18 à 28°</t>
  </si>
  <si>
    <t>Viandes blanches, Gibiers Viandes rouges, fromages…</t>
  </si>
  <si>
    <t>Cuvée Romble 2016 : 14,80€</t>
  </si>
  <si>
    <t>Rosé sec</t>
  </si>
  <si>
    <t>16 ans</t>
  </si>
  <si>
    <t>Hors-d’œuvre, Charcuteries, Viandes grillées, Menus exotiques…</t>
  </si>
  <si>
    <t>Cuvée Pynoz 2017 : 8,80€</t>
  </si>
  <si>
    <t>Blanc</t>
  </si>
  <si>
    <t xml:space="preserve">CONCOURS 2016 Médaille d'Or </t>
  </si>
  <si>
    <t xml:space="preserve">CONCOURS 2015 Médaille d'Or </t>
  </si>
  <si>
    <t xml:space="preserve">CONCOURS 2014 Médaille d'Argent </t>
  </si>
  <si>
    <t>Rouge</t>
  </si>
  <si>
    <t xml:space="preserve">CONCOURS 2017 Médaille d'Or </t>
  </si>
  <si>
    <t xml:space="preserve">CONCOURS 2015 Médaille d'Argent </t>
  </si>
  <si>
    <t xml:space="preserve">CONCOURS 2014 Médaille d'Or </t>
  </si>
  <si>
    <t>Appellation A.O.C. Sancerre, Cépage Sauvignon. Vins rosés secs Servir à 10-12° environ</t>
  </si>
  <si>
    <t>Présent au Mondial des vins bio Millésime 2018  du 29 au 31 janvier 2018 à Montpellier</t>
  </si>
  <si>
    <t>- Millésime 2015 - Pynoz</t>
  </si>
  <si>
    <t>- Millésime 2014 - Cuvée Romble - élevé en fût de chêne</t>
  </si>
  <si>
    <t>- Millésime 2015 - Cuvée Romble - élevé en fût de chêne</t>
  </si>
  <si>
    <t>- Millésime 2013 - Cuvée Romble - Vieilles Vignes - élevé en fût de chêne</t>
  </si>
  <si>
    <t>- Millésime 2013 - Pynoz</t>
  </si>
  <si>
    <t>- Millésime 2012 - Pynoz</t>
  </si>
  <si>
    <t>- Millésime 2015 - Les Caillottes</t>
  </si>
  <si>
    <t>- Millésime 2012 - Les Caillottes</t>
  </si>
  <si>
    <r>
      <rPr>
        <b/>
        <sz val="10"/>
        <color rgb="FF002060"/>
        <rFont val="Century Gothic"/>
        <family val="2"/>
      </rPr>
      <t>Le vignoble du sancerrois</t>
    </r>
    <r>
      <rPr>
        <sz val="10"/>
        <color rgb="FF002060"/>
        <rFont val="Century Gothic"/>
        <family val="2"/>
      </rPr>
      <t xml:space="preserve"> représente 2600 hectares issu des cépages Sauvignon pour les blancs et Pinot noir pour les rouges et rosé. La famille Dauny est une vieille famille vigneronne de la région de Sancerre qui cultive la vigne sur les coteaux réputés de Champtin depuis 1683. Nicole et Christian Dauny représentent la douzième génération et la treizième est assurée par leurs fils Benoît et Thibaut.</t>
    </r>
  </si>
  <si>
    <r>
      <rPr>
        <b/>
        <sz val="10"/>
        <color rgb="FF002060"/>
        <rFont val="Century Gothic"/>
        <family val="2"/>
      </rPr>
      <t>C'est en 1964 que le vignoble a été entièrement reconverti en Agriculture Biologique</t>
    </r>
    <r>
      <rPr>
        <sz val="10"/>
        <color rgb="FF002060"/>
        <rFont val="Century Gothic"/>
        <family val="2"/>
      </rPr>
      <t>. Le but étant d'améliorer la fertilité des sols à long terme et d'éliminer de nombreuses formes de pollution et de fournir aux consommateurs un produit sain, naturel et équilibré. Les vins proviennent donc de vignes cultivées sans engrais chimique, sans désherbant, sans insecticide ou acaricide, sans fongicide de synthèse. Aujourd'hui, le cahier des charges Européen des productions végétales est respecté et les vins sont vinifiés dans le respect des traditions. Les contrôles sont effectués par : Bureau Veritas Certification France, Immeuble le Guillaumet 92046 La Défense CEDEX</t>
    </r>
  </si>
  <si>
    <r>
      <t>L’exploitation est</t>
    </r>
    <r>
      <rPr>
        <b/>
        <sz val="10"/>
        <color rgb="FF002060"/>
        <rFont val="Century Gothic"/>
        <family val="2"/>
      </rPr>
      <t xml:space="preserve"> une entreprise familiale composée de 4 associés (Parents - Enfants)</t>
    </r>
    <r>
      <rPr>
        <sz val="10"/>
        <color rgb="FF002060"/>
        <rFont val="Century Gothic"/>
        <family val="2"/>
      </rPr>
      <t xml:space="preserve"> : - Nicole Dauny, - Christian Dauny, - Benoît Dauny, - Thibaut Dauny. 3 salariés permanents viennent renforcer l’équipe, principalement dans le travail de la vigne.</t>
    </r>
  </si>
  <si>
    <t>Aujourd’hui le vignoble compte 17 Hectares et l’encépagement est le suivant : - 13 ha plantés en Sauvignon produisent des Sancerre Blanc et 4 hectares plantés en Pinot Noir produisent les Sancerre Rouge et Rosé. La gamme se compose de : - 4 Sancerre Blanc (75 % de la production), - 2 Sancerre Rouge (20 % de la production), - 1 Sancerre Rosé (5 % de la production).</t>
  </si>
  <si>
    <r>
      <rPr>
        <b/>
        <sz val="10"/>
        <color rgb="FF002060"/>
        <rFont val="Century Gothic"/>
        <family val="2"/>
      </rPr>
      <t>La Famille Dauny</t>
    </r>
    <r>
      <rPr>
        <sz val="10"/>
        <color rgb="FF002060"/>
        <rFont val="Century Gothic"/>
        <family val="2"/>
      </rPr>
      <t>. En 1975, Lucien passe le flambeau à son fils Christian et à son épouse Nicole, jeunes mariés. Petit à petit les parcelles de céréales et certaines prairies classées en A.O.C. seront progressivement plantées en vignes. À partir de 1985, l’exploitation s’oriente exclusivement vers la viticulture et s’appelle désormais le Vignoble Dauny. Les enfants de Nicole et Christian, Benoît né en 1977, et Thibaut né en 1981, rejoignent l’exploitation familiale respectivement en 1999 et 2007.</t>
    </r>
  </si>
  <si>
    <r>
      <t>C’est au début des années 1960, que Lucien, suite à des ennuis de santé, se soigne par des méthodes naturelles et découvre l’herboristerie, l’homéopathie et quelques autres médecines douces, dont on commence à parler timidement. Et pourquoi, ne pas faire profiter de ces nouvelles médecines aux plantes et aux animaux. Il faut savoir qu’à cette époque l’exploitation est une exploitation de polyculture élevage (Vignes, mais aussi céréales, chèvres, vaches). Alors il se renseigne sur les possibilités de cette idée, lit des documentations sur le sujet et rend visite à d’autres agriculteurs, qui sont assez rares à cette époque.</t>
    </r>
    <r>
      <rPr>
        <b/>
        <sz val="10"/>
        <color rgb="FF002060"/>
        <rFont val="Century Gothic"/>
        <family val="2"/>
      </rPr>
      <t xml:space="preserve"> En 1964 il franchit le pas, et convertit la totalité de l’exploitation en Agriculture Biologique</t>
    </r>
    <r>
      <rPr>
        <sz val="10"/>
        <color rgb="FF002060"/>
        <rFont val="Century Gothic"/>
        <family val="2"/>
      </rPr>
      <t>. Les premiers résultats ne sont pas à la hauteur des espérances surtout en céréales et en vignes. Les animaux se soumettent plus facilement à ce nouvel état d’esprit. Mais Lucien persévère dans sa démarche, et sera récompensé quelques années plus tard. Il faudra attendre 5 ou 6 ans pour que l’exploitation retrouve son équilibre c'est-à-dire à partir de 1970.</t>
    </r>
  </si>
  <si>
    <t>prabel.paule@gmail.com</t>
  </si>
  <si>
    <r>
      <t xml:space="preserve">Cuvée Pynoz 2017 - </t>
    </r>
    <r>
      <rPr>
        <b/>
        <sz val="10"/>
        <color theme="0"/>
        <rFont val="Tahoma"/>
        <family val="2"/>
      </rPr>
      <t xml:space="preserve">75 cl </t>
    </r>
  </si>
  <si>
    <r>
      <t xml:space="preserve">Cuvée Pynoz 2017 - </t>
    </r>
    <r>
      <rPr>
        <b/>
        <sz val="10"/>
        <color theme="0"/>
        <rFont val="Tahoma"/>
        <family val="2"/>
      </rPr>
      <t xml:space="preserve">50 cl </t>
    </r>
  </si>
  <si>
    <r>
      <t xml:space="preserve">Cuvée Les Caillottes 2017 -  </t>
    </r>
    <r>
      <rPr>
        <b/>
        <sz val="10"/>
        <rFont val="Tahoma"/>
        <family val="2"/>
      </rPr>
      <t xml:space="preserve">75 cl </t>
    </r>
  </si>
  <si>
    <t>Montant total</t>
  </si>
  <si>
    <r>
      <t xml:space="preserve">Cuvée Romble 2017 - </t>
    </r>
    <r>
      <rPr>
        <b/>
        <sz val="10"/>
        <color theme="1"/>
        <rFont val="Tahoma"/>
        <family val="2"/>
      </rPr>
      <t>75 cl</t>
    </r>
  </si>
  <si>
    <t>Date approximative de livraison</t>
  </si>
  <si>
    <r>
      <rPr>
        <b/>
        <sz val="10.5"/>
        <color rgb="FFC00000"/>
        <rFont val="Tahoma"/>
        <family val="2"/>
      </rPr>
      <t>Appellation A.O.C. Sancerre (Voir onglets)</t>
    </r>
    <r>
      <rPr>
        <sz val="10.5"/>
        <color theme="1"/>
        <rFont val="Tahoma"/>
        <family val="2"/>
      </rPr>
      <t xml:space="preserve">
</t>
    </r>
    <r>
      <rPr>
        <b/>
        <sz val="10.5"/>
        <color theme="1"/>
        <rFont val="Tahoma"/>
        <family val="2"/>
      </rPr>
      <t>Vin Bio depuis 1964. Certifié par : FR-BIO 10</t>
    </r>
  </si>
  <si>
    <t>entre le 25 et le 30/01/2019</t>
  </si>
  <si>
    <t>B O N   DE   C O M M A N D E</t>
  </si>
  <si>
    <t>Cépage Sauvignon,
vins blancs secs</t>
  </si>
  <si>
    <t>Cépage Pinot noir, 
vins rouges</t>
  </si>
  <si>
    <t>Cépage Pinot noir, 
vins rosés secs</t>
  </si>
  <si>
    <t xml:space="preserve">A retourner au plus tard le 12/11/2018 à </t>
  </si>
</sst>
</file>

<file path=xl/styles.xml><?xml version="1.0" encoding="utf-8"?>
<styleSheet xmlns="http://schemas.openxmlformats.org/spreadsheetml/2006/main">
  <numFmts count="2">
    <numFmt numFmtId="164" formatCode="#,##0.00\ &quot;€&quot;"/>
    <numFmt numFmtId="165" formatCode="0#&quot; &quot;##&quot; &quot;##&quot; &quot;##&quot; &quot;##"/>
  </numFmts>
  <fonts count="35">
    <font>
      <sz val="12"/>
      <color theme="1"/>
      <name val="Calibri"/>
      <family val="2"/>
      <scheme val="minor"/>
    </font>
    <font>
      <sz val="10"/>
      <color theme="1"/>
      <name val="Tahoma"/>
      <family val="2"/>
    </font>
    <font>
      <sz val="10"/>
      <color theme="1"/>
      <name val="Tahoma"/>
      <family val="2"/>
    </font>
    <font>
      <u/>
      <sz val="12"/>
      <color theme="10"/>
      <name val="Calibri"/>
      <family val="2"/>
      <scheme val="minor"/>
    </font>
    <font>
      <u/>
      <sz val="12"/>
      <color theme="11"/>
      <name val="Calibri"/>
      <family val="2"/>
      <scheme val="minor"/>
    </font>
    <font>
      <sz val="10"/>
      <color rgb="FF00000A"/>
      <name val="Tahoma"/>
      <family val="2"/>
    </font>
    <font>
      <b/>
      <sz val="10"/>
      <color rgb="FF00000A"/>
      <name val="Tahoma"/>
      <family val="2"/>
    </font>
    <font>
      <sz val="10"/>
      <name val="Tahoma"/>
      <family val="2"/>
    </font>
    <font>
      <b/>
      <sz val="10"/>
      <name val="Tahoma"/>
      <family val="2"/>
    </font>
    <font>
      <u/>
      <sz val="10"/>
      <color theme="10"/>
      <name val="Tahoma"/>
      <family val="2"/>
    </font>
    <font>
      <sz val="10"/>
      <color rgb="FF00B050"/>
      <name val="Tahoma"/>
      <family val="2"/>
    </font>
    <font>
      <sz val="10"/>
      <color theme="1"/>
      <name val="Tahoma"/>
      <family val="2"/>
    </font>
    <font>
      <b/>
      <sz val="11"/>
      <color theme="1"/>
      <name val="Tahoma"/>
      <family val="2"/>
    </font>
    <font>
      <b/>
      <sz val="11"/>
      <color rgb="FF00B050"/>
      <name val="Tahoma"/>
      <family val="2"/>
    </font>
    <font>
      <b/>
      <sz val="10"/>
      <color theme="1"/>
      <name val="Tahoma"/>
      <family val="2"/>
    </font>
    <font>
      <sz val="10"/>
      <color theme="0"/>
      <name val="Tahoma"/>
      <family val="2"/>
    </font>
    <font>
      <b/>
      <sz val="10"/>
      <color theme="0"/>
      <name val="Tahoma"/>
      <family val="2"/>
    </font>
    <font>
      <b/>
      <sz val="12"/>
      <color rgb="FF00B050"/>
      <name val="Tahoma"/>
      <family val="2"/>
    </font>
    <font>
      <sz val="10"/>
      <color rgb="FF002060"/>
      <name val="Century Gothic"/>
      <family val="2"/>
    </font>
    <font>
      <b/>
      <sz val="10"/>
      <color rgb="FF002060"/>
      <name val="Century Gothic"/>
      <family val="2"/>
    </font>
    <font>
      <sz val="5"/>
      <color rgb="FF002060"/>
      <name val="Century Gothic"/>
      <family val="2"/>
    </font>
    <font>
      <sz val="10.5"/>
      <color theme="1"/>
      <name val="Tahoma"/>
      <family val="2"/>
    </font>
    <font>
      <b/>
      <sz val="10.5"/>
      <color theme="1"/>
      <name val="Tahoma"/>
      <family val="2"/>
    </font>
    <font>
      <b/>
      <sz val="13"/>
      <color rgb="FF00B050"/>
      <name val="Tahoma"/>
      <family val="2"/>
    </font>
    <font>
      <b/>
      <sz val="11"/>
      <name val="Tahoma"/>
      <family val="2"/>
    </font>
    <font>
      <b/>
      <sz val="10.5"/>
      <color rgb="FFC00000"/>
      <name val="Tahoma"/>
      <family val="2"/>
    </font>
    <font>
      <b/>
      <sz val="11"/>
      <color rgb="FF990033"/>
      <name val="Tahoma"/>
      <family val="2"/>
    </font>
    <font>
      <sz val="8"/>
      <color theme="1"/>
      <name val="Tahoma"/>
      <family val="2"/>
    </font>
    <font>
      <b/>
      <sz val="12"/>
      <name val="Tahoma"/>
      <family val="2"/>
    </font>
    <font>
      <b/>
      <sz val="12"/>
      <color rgb="FFC00000"/>
      <name val="Tahoma"/>
      <family val="2"/>
    </font>
    <font>
      <sz val="11"/>
      <color rgb="FFC00000"/>
      <name val="Tahoma"/>
      <family val="2"/>
    </font>
    <font>
      <b/>
      <sz val="11"/>
      <color rgb="FFC00000"/>
      <name val="Tahoma"/>
      <family val="2"/>
    </font>
    <font>
      <b/>
      <sz val="10"/>
      <color rgb="FFC00000"/>
      <name val="Tahoma"/>
      <family val="2"/>
    </font>
    <font>
      <sz val="12"/>
      <color rgb="FFC00000"/>
      <name val="Calibri"/>
      <family val="2"/>
      <scheme val="minor"/>
    </font>
    <font>
      <sz val="12"/>
      <color theme="0"/>
      <name val="Calibri"/>
      <family val="2"/>
      <scheme val="minor"/>
    </font>
  </fonts>
  <fills count="7">
    <fill>
      <patternFill patternType="none"/>
    </fill>
    <fill>
      <patternFill patternType="gray125"/>
    </fill>
    <fill>
      <patternFill patternType="solid">
        <fgColor rgb="FFFFFF99"/>
        <bgColor indexed="64"/>
      </patternFill>
    </fill>
    <fill>
      <patternFill patternType="solid">
        <fgColor rgb="FFFFCCFF"/>
        <bgColor indexed="64"/>
      </patternFill>
    </fill>
    <fill>
      <patternFill patternType="solid">
        <fgColor rgb="FFA50021"/>
        <bgColor indexed="64"/>
      </patternFill>
    </fill>
    <fill>
      <patternFill patternType="solid">
        <fgColor theme="0" tint="-4.9989318521683403E-2"/>
        <bgColor indexed="64"/>
      </patternFill>
    </fill>
    <fill>
      <patternFill patternType="solid">
        <fgColor theme="0" tint="-0.14999847407452621"/>
        <bgColor indexed="64"/>
      </patternFill>
    </fill>
  </fills>
  <borders count="26">
    <border>
      <left/>
      <right/>
      <top/>
      <bottom/>
      <diagonal/>
    </border>
    <border>
      <left/>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rgb="FF990033"/>
      </left>
      <right style="thin">
        <color rgb="FF990033"/>
      </right>
      <top style="thin">
        <color rgb="FF990033"/>
      </top>
      <bottom style="thin">
        <color rgb="FF990033"/>
      </bottom>
      <diagonal/>
    </border>
    <border>
      <left style="thin">
        <color theme="1" tint="4.9989318521683403E-2"/>
      </left>
      <right style="thin">
        <color theme="1" tint="4.9989318521683403E-2"/>
      </right>
      <top style="thin">
        <color theme="1" tint="4.9989318521683403E-2"/>
      </top>
      <bottom style="thin">
        <color theme="1" tint="4.9989318521683403E-2"/>
      </bottom>
      <diagonal/>
    </border>
    <border>
      <left style="thin">
        <color rgb="FF990033"/>
      </left>
      <right/>
      <top style="thin">
        <color rgb="FF990033"/>
      </top>
      <bottom style="thin">
        <color rgb="FF990033"/>
      </bottom>
      <diagonal/>
    </border>
    <border>
      <left style="thin">
        <color rgb="FF990033"/>
      </left>
      <right style="thin">
        <color rgb="FF990033"/>
      </right>
      <top/>
      <bottom style="thin">
        <color rgb="FF990033"/>
      </bottom>
      <diagonal/>
    </border>
    <border>
      <left/>
      <right/>
      <top/>
      <bottom style="thin">
        <color rgb="FF990033"/>
      </bottom>
      <diagonal/>
    </border>
    <border>
      <left/>
      <right style="thin">
        <color rgb="FFC00000"/>
      </right>
      <top style="thin">
        <color rgb="FFC00000"/>
      </top>
      <bottom style="thin">
        <color rgb="FFC00000"/>
      </bottom>
      <diagonal/>
    </border>
    <border>
      <left style="thin">
        <color rgb="FFC00000"/>
      </left>
      <right/>
      <top style="thin">
        <color rgb="FFC00000"/>
      </top>
      <bottom style="thin">
        <color rgb="FFC00000"/>
      </bottom>
      <diagonal/>
    </border>
    <border>
      <left style="thin">
        <color rgb="FFC00000"/>
      </left>
      <right/>
      <top style="thin">
        <color rgb="FFC00000"/>
      </top>
      <bottom style="thin">
        <color auto="1"/>
      </bottom>
      <diagonal/>
    </border>
    <border>
      <left style="thin">
        <color rgb="FF990033"/>
      </left>
      <right/>
      <top/>
      <bottom/>
      <diagonal/>
    </border>
    <border>
      <left style="thin">
        <color rgb="FF990033"/>
      </left>
      <right/>
      <top style="thin">
        <color rgb="FF990033"/>
      </top>
      <bottom/>
      <diagonal/>
    </border>
    <border>
      <left/>
      <right style="thin">
        <color rgb="FF990033"/>
      </right>
      <top/>
      <bottom/>
      <diagonal/>
    </border>
    <border>
      <left style="thin">
        <color rgb="FF990033"/>
      </left>
      <right/>
      <top style="thin">
        <color rgb="FF990033"/>
      </top>
      <bottom style="thin">
        <color rgb="FFC00000"/>
      </bottom>
      <diagonal/>
    </border>
    <border>
      <left style="thin">
        <color rgb="FFC00000"/>
      </left>
      <right/>
      <top style="thin">
        <color rgb="FFC00000"/>
      </top>
      <bottom/>
      <diagonal/>
    </border>
    <border>
      <left/>
      <right style="thin">
        <color rgb="FFC00000"/>
      </right>
      <top style="thin">
        <color rgb="FFC00000"/>
      </top>
      <bottom/>
      <diagonal/>
    </border>
    <border>
      <left/>
      <right style="thin">
        <color rgb="FFC00000"/>
      </right>
      <top/>
      <bottom style="thin">
        <color rgb="FFC00000"/>
      </bottom>
      <diagonal/>
    </border>
    <border>
      <left style="thin">
        <color rgb="FFC00000"/>
      </left>
      <right/>
      <top/>
      <bottom/>
      <diagonal/>
    </border>
    <border>
      <left style="thin">
        <color rgb="FF990033"/>
      </left>
      <right style="thin">
        <color rgb="FFC00000"/>
      </right>
      <top style="thin">
        <color rgb="FF990033"/>
      </top>
      <bottom/>
      <diagonal/>
    </border>
    <border>
      <left style="thin">
        <color rgb="FF990033"/>
      </left>
      <right style="thin">
        <color rgb="FFC00000"/>
      </right>
      <top/>
      <bottom style="thin">
        <color rgb="FF990033"/>
      </bottom>
      <diagonal/>
    </border>
    <border>
      <left style="thin">
        <color rgb="FFC00000"/>
      </left>
      <right/>
      <top/>
      <bottom style="thin">
        <color rgb="FFC00000"/>
      </bottom>
      <diagonal/>
    </border>
  </borders>
  <cellStyleXfs count="10">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9" fillId="0" borderId="0" applyNumberFormat="0" applyFill="0" applyBorder="0" applyAlignment="0" applyProtection="0">
      <alignment vertical="top"/>
      <protection locked="0"/>
    </xf>
  </cellStyleXfs>
  <cellXfs count="109">
    <xf numFmtId="0" fontId="0" fillId="0" borderId="0" xfId="0"/>
    <xf numFmtId="0" fontId="11" fillId="0" borderId="0" xfId="0" applyFont="1"/>
    <xf numFmtId="0" fontId="9" fillId="0" borderId="0" xfId="9" applyFont="1" applyAlignment="1" applyProtection="1">
      <alignment horizontal="left" vertical="center"/>
      <protection locked="0"/>
    </xf>
    <xf numFmtId="0" fontId="17" fillId="0" borderId="0" xfId="0" applyFont="1" applyBorder="1" applyAlignment="1" applyProtection="1">
      <alignment vertical="center"/>
    </xf>
    <xf numFmtId="0" fontId="18" fillId="0" borderId="0" xfId="0" applyFont="1" applyAlignment="1">
      <alignment horizontal="justify" vertical="center" wrapText="1"/>
    </xf>
    <xf numFmtId="0" fontId="0" fillId="0" borderId="0" xfId="0" applyAlignment="1">
      <alignment vertical="top"/>
    </xf>
    <xf numFmtId="0" fontId="18" fillId="0" borderId="0" xfId="0" applyFont="1" applyAlignment="1">
      <alignment vertical="center" wrapText="1"/>
    </xf>
    <xf numFmtId="0" fontId="18" fillId="0" borderId="1" xfId="0" applyFont="1" applyBorder="1" applyAlignment="1">
      <alignment vertical="center" wrapText="1"/>
    </xf>
    <xf numFmtId="0" fontId="19" fillId="0" borderId="0" xfId="0" applyFont="1" applyAlignment="1">
      <alignment horizontal="justify" vertical="center" wrapText="1"/>
    </xf>
    <xf numFmtId="0" fontId="18" fillId="0" borderId="0" xfId="0" applyFont="1" applyAlignment="1">
      <alignment vertical="top" wrapText="1"/>
    </xf>
    <xf numFmtId="0" fontId="18" fillId="0" borderId="1" xfId="0" applyFont="1" applyBorder="1" applyAlignment="1">
      <alignment vertical="top" wrapText="1"/>
    </xf>
    <xf numFmtId="0" fontId="20" fillId="0" borderId="0" xfId="0" applyFont="1" applyAlignment="1">
      <alignment horizontal="justify" vertical="center"/>
    </xf>
    <xf numFmtId="0" fontId="19" fillId="0" borderId="0" xfId="0" applyFont="1" applyAlignment="1">
      <alignment vertical="top" wrapText="1"/>
    </xf>
    <xf numFmtId="0" fontId="19" fillId="0" borderId="1" xfId="0" applyFont="1" applyBorder="1" applyAlignment="1">
      <alignment vertical="top" wrapText="1"/>
    </xf>
    <xf numFmtId="0" fontId="19" fillId="0" borderId="0" xfId="0" applyFont="1" applyAlignment="1">
      <alignment vertical="center" wrapText="1"/>
    </xf>
    <xf numFmtId="0" fontId="19" fillId="0" borderId="2" xfId="0" applyFont="1" applyBorder="1" applyAlignment="1">
      <alignment vertical="center" wrapText="1"/>
    </xf>
    <xf numFmtId="0" fontId="18" fillId="0" borderId="2" xfId="0" applyFont="1" applyBorder="1" applyAlignment="1">
      <alignment vertical="center" wrapText="1"/>
    </xf>
    <xf numFmtId="0" fontId="19" fillId="0" borderId="1" xfId="0" applyFont="1" applyBorder="1" applyAlignment="1">
      <alignment horizontal="justify" vertical="top" wrapText="1"/>
    </xf>
    <xf numFmtId="0" fontId="18" fillId="0" borderId="6" xfId="0" applyFont="1" applyBorder="1" applyAlignment="1">
      <alignment vertical="center" wrapText="1"/>
    </xf>
    <xf numFmtId="0" fontId="18" fillId="0" borderId="0" xfId="0" applyFont="1" applyBorder="1" applyAlignment="1">
      <alignment vertical="center" wrapText="1"/>
    </xf>
    <xf numFmtId="0" fontId="18" fillId="0" borderId="2" xfId="0" quotePrefix="1" applyFont="1" applyBorder="1" applyAlignment="1">
      <alignment vertical="center" wrapText="1"/>
    </xf>
    <xf numFmtId="0" fontId="18" fillId="0" borderId="0" xfId="0" quotePrefix="1" applyFont="1" applyAlignment="1">
      <alignment vertical="center" wrapText="1"/>
    </xf>
    <xf numFmtId="0" fontId="18" fillId="0" borderId="0" xfId="0" applyFont="1" applyAlignment="1" applyProtection="1">
      <alignment vertical="top" wrapText="1"/>
    </xf>
    <xf numFmtId="0" fontId="0" fillId="0" borderId="0" xfId="0" applyProtection="1"/>
    <xf numFmtId="0" fontId="11" fillId="0" borderId="7" xfId="0" applyFont="1" applyBorder="1" applyAlignment="1">
      <alignment vertical="center" wrapText="1"/>
    </xf>
    <xf numFmtId="0" fontId="7" fillId="2" borderId="7" xfId="0" applyFont="1" applyFill="1" applyBorder="1" applyAlignment="1">
      <alignment horizontal="left" vertical="center" wrapText="1"/>
    </xf>
    <xf numFmtId="164" fontId="7" fillId="2" borderId="7" xfId="0" applyNumberFormat="1" applyFont="1" applyFill="1" applyBorder="1" applyAlignment="1">
      <alignment horizontal="right" vertical="center" wrapText="1"/>
    </xf>
    <xf numFmtId="164" fontId="11" fillId="0" borderId="7" xfId="0" applyNumberFormat="1" applyFont="1" applyBorder="1" applyAlignment="1" applyProtection="1">
      <alignment horizontal="right" vertical="center"/>
    </xf>
    <xf numFmtId="164" fontId="11" fillId="2" borderId="7" xfId="0" applyNumberFormat="1" applyFont="1" applyFill="1" applyBorder="1" applyAlignment="1">
      <alignment horizontal="right" vertical="center" wrapText="1"/>
    </xf>
    <xf numFmtId="0" fontId="7" fillId="3" borderId="7" xfId="0" applyFont="1" applyFill="1" applyBorder="1" applyAlignment="1">
      <alignment horizontal="left" vertical="center" wrapText="1"/>
    </xf>
    <xf numFmtId="164" fontId="7" fillId="3" borderId="7" xfId="0" applyNumberFormat="1" applyFont="1" applyFill="1" applyBorder="1" applyAlignment="1">
      <alignment horizontal="right" vertical="center" wrapText="1"/>
    </xf>
    <xf numFmtId="0" fontId="7" fillId="3" borderId="10" xfId="0" applyFont="1" applyFill="1" applyBorder="1" applyAlignment="1">
      <alignment horizontal="left" vertical="center" wrapText="1"/>
    </xf>
    <xf numFmtId="164" fontId="7" fillId="3" borderId="10" xfId="0" applyNumberFormat="1" applyFont="1" applyFill="1" applyBorder="1" applyAlignment="1">
      <alignment horizontal="right" vertical="center" wrapText="1"/>
    </xf>
    <xf numFmtId="0" fontId="15" fillId="4" borderId="8" xfId="0" applyFont="1" applyFill="1" applyBorder="1" applyAlignment="1">
      <alignment horizontal="left" vertical="center" wrapText="1"/>
    </xf>
    <xf numFmtId="164" fontId="15" fillId="4" borderId="8" xfId="0" applyNumberFormat="1" applyFont="1" applyFill="1" applyBorder="1" applyAlignment="1">
      <alignment horizontal="right" vertical="center" wrapText="1"/>
    </xf>
    <xf numFmtId="0" fontId="23" fillId="0" borderId="0" xfId="0" applyFont="1" applyBorder="1" applyAlignment="1" applyProtection="1"/>
    <xf numFmtId="164" fontId="10" fillId="0" borderId="0" xfId="0" applyNumberFormat="1" applyFont="1" applyBorder="1" applyAlignment="1" applyProtection="1">
      <alignment horizontal="right" vertical="center"/>
    </xf>
    <xf numFmtId="0" fontId="11" fillId="0" borderId="0" xfId="0" applyFont="1" applyProtection="1"/>
    <xf numFmtId="0" fontId="14" fillId="0" borderId="0" xfId="0" applyFont="1" applyAlignment="1" applyProtection="1">
      <alignment horizontal="right" vertical="center"/>
    </xf>
    <xf numFmtId="0" fontId="11" fillId="0" borderId="0" xfId="0" applyFont="1" applyAlignment="1" applyProtection="1">
      <alignment horizontal="right" vertical="center"/>
    </xf>
    <xf numFmtId="0" fontId="10" fillId="0" borderId="0" xfId="0" applyFont="1" applyBorder="1" applyAlignment="1" applyProtection="1">
      <alignment horizontal="right" vertical="center"/>
    </xf>
    <xf numFmtId="0" fontId="6" fillId="0" borderId="0" xfId="0" applyFont="1" applyAlignment="1" applyProtection="1">
      <alignment horizontal="left" vertical="center"/>
    </xf>
    <xf numFmtId="0" fontId="12" fillId="0" borderId="0" xfId="0" applyFont="1" applyAlignment="1" applyProtection="1">
      <alignment horizontal="center"/>
    </xf>
    <xf numFmtId="0" fontId="13" fillId="0" borderId="0" xfId="0" applyFont="1" applyBorder="1" applyAlignment="1" applyProtection="1">
      <alignment horizontal="center" vertical="center"/>
    </xf>
    <xf numFmtId="165" fontId="5" fillId="0" borderId="0" xfId="0" applyNumberFormat="1" applyFont="1" applyAlignment="1" applyProtection="1">
      <alignment horizontal="left" vertical="center"/>
    </xf>
    <xf numFmtId="0" fontId="13" fillId="0" borderId="0" xfId="0" applyFont="1" applyBorder="1" applyAlignment="1" applyProtection="1">
      <alignment vertical="center"/>
    </xf>
    <xf numFmtId="164" fontId="14" fillId="0" borderId="17" xfId="0" applyNumberFormat="1" applyFont="1" applyBorder="1" applyAlignment="1" applyProtection="1">
      <alignment horizontal="right" vertical="center"/>
    </xf>
    <xf numFmtId="0" fontId="2" fillId="2" borderId="7" xfId="0" applyFont="1" applyFill="1" applyBorder="1" applyAlignment="1">
      <alignment horizontal="left" vertical="center" wrapText="1"/>
    </xf>
    <xf numFmtId="164" fontId="14" fillId="0" borderId="0" xfId="0" applyNumberFormat="1" applyFont="1" applyBorder="1" applyAlignment="1" applyProtection="1">
      <alignment horizontal="right" vertical="center"/>
    </xf>
    <xf numFmtId="0" fontId="1" fillId="0" borderId="0" xfId="0" applyFont="1" applyAlignment="1" applyProtection="1">
      <alignment horizontal="right" vertical="center"/>
    </xf>
    <xf numFmtId="0" fontId="8" fillId="0" borderId="7" xfId="0" applyFont="1" applyBorder="1" applyAlignment="1">
      <alignment vertical="center" wrapText="1"/>
    </xf>
    <xf numFmtId="0" fontId="7" fillId="0" borderId="7" xfId="0" applyFont="1" applyBorder="1" applyAlignment="1">
      <alignment vertical="center" wrapText="1"/>
    </xf>
    <xf numFmtId="0" fontId="8" fillId="0" borderId="7" xfId="0" applyFont="1" applyBorder="1" applyAlignment="1">
      <alignment horizontal="left" vertical="center" wrapText="1"/>
    </xf>
    <xf numFmtId="0" fontId="14" fillId="5" borderId="7" xfId="0" applyFont="1" applyFill="1" applyBorder="1" applyAlignment="1" applyProtection="1">
      <alignment horizontal="right" vertical="center"/>
    </xf>
    <xf numFmtId="0" fontId="14" fillId="5" borderId="7" xfId="0" applyFont="1" applyFill="1" applyBorder="1" applyAlignment="1" applyProtection="1">
      <alignment horizontal="right" vertical="center"/>
      <protection locked="0"/>
    </xf>
    <xf numFmtId="0" fontId="26" fillId="0" borderId="0" xfId="0" applyFont="1" applyAlignment="1" applyProtection="1">
      <alignment vertical="center" wrapText="1"/>
    </xf>
    <xf numFmtId="0" fontId="12" fillId="0" borderId="0" xfId="0" applyFont="1" applyAlignment="1" applyProtection="1">
      <alignment horizontal="right"/>
    </xf>
    <xf numFmtId="0" fontId="24" fillId="0" borderId="0" xfId="0" applyFont="1" applyBorder="1" applyAlignment="1" applyProtection="1">
      <alignment horizontal="right"/>
    </xf>
    <xf numFmtId="0" fontId="9" fillId="0" borderId="0" xfId="9" applyAlignment="1" applyProtection="1">
      <alignment horizontal="left" vertical="center"/>
      <protection locked="0"/>
    </xf>
    <xf numFmtId="0" fontId="9" fillId="0" borderId="13" xfId="9" applyFill="1" applyBorder="1" applyAlignment="1" applyProtection="1">
      <alignment vertical="center"/>
    </xf>
    <xf numFmtId="0" fontId="11" fillId="0" borderId="0" xfId="0" applyFont="1" applyAlignment="1" applyProtection="1">
      <alignment horizontal="left"/>
    </xf>
    <xf numFmtId="0" fontId="12" fillId="0" borderId="0" xfId="0" applyFont="1" applyAlignment="1" applyProtection="1">
      <alignment horizontal="left"/>
    </xf>
    <xf numFmtId="0" fontId="11" fillId="0" borderId="0" xfId="0" applyFont="1" applyAlignment="1">
      <alignment horizontal="left"/>
    </xf>
    <xf numFmtId="0" fontId="9" fillId="0" borderId="0" xfId="9" applyBorder="1" applyAlignment="1" applyProtection="1">
      <alignment horizontal="right" vertical="top"/>
      <protection locked="0"/>
    </xf>
    <xf numFmtId="0" fontId="29" fillId="0" borderId="18" xfId="9" applyFont="1" applyFill="1" applyBorder="1" applyAlignment="1" applyProtection="1">
      <alignment vertical="center"/>
    </xf>
    <xf numFmtId="165" fontId="31" fillId="0" borderId="13" xfId="0" applyNumberFormat="1" applyFont="1" applyFill="1" applyBorder="1" applyAlignment="1" applyProtection="1">
      <alignment vertical="center"/>
    </xf>
    <xf numFmtId="0" fontId="31" fillId="0" borderId="14" xfId="9" applyFont="1" applyFill="1" applyBorder="1" applyAlignment="1" applyProtection="1">
      <alignment vertical="center" wrapText="1"/>
    </xf>
    <xf numFmtId="14" fontId="31" fillId="0" borderId="0" xfId="0" applyNumberFormat="1" applyFont="1" applyBorder="1" applyAlignment="1" applyProtection="1">
      <alignment horizontal="right" vertical="top"/>
    </xf>
    <xf numFmtId="0" fontId="29" fillId="6" borderId="16" xfId="9" applyFont="1" applyFill="1" applyBorder="1" applyAlignment="1" applyProtection="1">
      <alignment vertical="center"/>
      <protection locked="0"/>
    </xf>
    <xf numFmtId="165" fontId="30" fillId="6" borderId="9" xfId="0" applyNumberFormat="1" applyFont="1" applyFill="1" applyBorder="1" applyAlignment="1" applyProtection="1">
      <alignment horizontal="left" vertical="center"/>
      <protection locked="0"/>
    </xf>
    <xf numFmtId="0" fontId="9" fillId="6" borderId="15" xfId="9" applyFill="1" applyBorder="1" applyAlignment="1" applyProtection="1">
      <alignment vertical="center"/>
      <protection locked="0"/>
    </xf>
    <xf numFmtId="0" fontId="29" fillId="6" borderId="9" xfId="9" applyFont="1" applyFill="1" applyBorder="1" applyAlignment="1" applyProtection="1">
      <alignment horizontal="left" vertical="center"/>
      <protection locked="0"/>
    </xf>
    <xf numFmtId="0" fontId="15" fillId="0" borderId="12" xfId="0" applyFont="1" applyFill="1" applyBorder="1" applyAlignment="1" applyProtection="1">
      <alignment horizontal="right" vertical="center"/>
      <protection hidden="1"/>
    </xf>
    <xf numFmtId="0" fontId="14" fillId="3" borderId="7"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7" xfId="0" applyFont="1" applyFill="1" applyBorder="1" applyAlignment="1">
      <alignment horizontal="left" vertical="center"/>
    </xf>
    <xf numFmtId="0" fontId="16" fillId="4" borderId="9" xfId="0" applyFont="1" applyFill="1" applyBorder="1" applyAlignment="1">
      <alignment horizontal="left" vertical="center" wrapText="1"/>
    </xf>
    <xf numFmtId="0" fontId="8" fillId="2" borderId="7" xfId="0" applyFont="1" applyFill="1" applyBorder="1" applyAlignment="1">
      <alignment horizontal="left" vertical="center" wrapText="1"/>
    </xf>
    <xf numFmtId="1" fontId="12" fillId="0" borderId="11" xfId="0" applyNumberFormat="1" applyFont="1" applyBorder="1" applyAlignment="1">
      <alignment horizontal="left"/>
    </xf>
    <xf numFmtId="0" fontId="5" fillId="0" borderId="0" xfId="0" applyFont="1" applyAlignment="1" applyProtection="1">
      <alignment horizontal="left" vertical="center"/>
    </xf>
    <xf numFmtId="0" fontId="24" fillId="0" borderId="11" xfId="0" applyFont="1" applyBorder="1" applyAlignment="1" applyProtection="1">
      <alignment horizontal="left" shrinkToFit="1"/>
    </xf>
    <xf numFmtId="0" fontId="28" fillId="0" borderId="0" xfId="0" applyFont="1" applyAlignment="1" applyProtection="1">
      <alignment horizontal="center"/>
    </xf>
    <xf numFmtId="0" fontId="28" fillId="0" borderId="0" xfId="0" applyFont="1" applyBorder="1" applyAlignment="1" applyProtection="1">
      <alignment horizontal="right"/>
    </xf>
    <xf numFmtId="0" fontId="31" fillId="0" borderId="0" xfId="0" applyFont="1" applyAlignment="1" applyProtection="1">
      <alignment horizontal="center" wrapText="1"/>
    </xf>
    <xf numFmtId="0" fontId="2" fillId="0" borderId="22" xfId="0" applyFont="1" applyBorder="1" applyAlignment="1" applyProtection="1">
      <alignment horizontal="left" vertical="center"/>
    </xf>
    <xf numFmtId="0" fontId="2" fillId="0" borderId="0" xfId="0" applyFont="1" applyAlignment="1" applyProtection="1">
      <alignment horizontal="left" vertical="center"/>
    </xf>
    <xf numFmtId="0" fontId="27" fillId="0" borderId="22" xfId="0" applyFont="1" applyBorder="1" applyAlignment="1" applyProtection="1">
      <alignment horizontal="left"/>
    </xf>
    <xf numFmtId="0" fontId="27" fillId="0" borderId="0" xfId="0" applyFont="1" applyBorder="1" applyAlignment="1" applyProtection="1">
      <alignment horizontal="left"/>
    </xf>
    <xf numFmtId="0" fontId="2" fillId="0" borderId="0" xfId="0" applyFont="1" applyBorder="1" applyAlignment="1" applyProtection="1">
      <alignment horizontal="left" vertical="center"/>
    </xf>
    <xf numFmtId="0" fontId="31" fillId="0" borderId="0" xfId="0" applyFont="1" applyAlignment="1" applyProtection="1">
      <alignment horizontal="left"/>
    </xf>
    <xf numFmtId="0" fontId="29" fillId="6" borderId="23" xfId="9" applyFont="1" applyFill="1" applyBorder="1" applyAlignment="1" applyProtection="1">
      <alignment horizontal="left" vertical="center" wrapText="1"/>
      <protection locked="0"/>
    </xf>
    <xf numFmtId="0" fontId="29" fillId="6" borderId="24" xfId="9" applyFont="1" applyFill="1" applyBorder="1" applyAlignment="1" applyProtection="1">
      <alignment horizontal="left" vertical="center" wrapText="1"/>
      <protection locked="0"/>
    </xf>
    <xf numFmtId="0" fontId="32" fillId="0" borderId="19" xfId="9" applyFont="1" applyFill="1" applyBorder="1" applyAlignment="1" applyProtection="1">
      <alignment horizontal="left" vertical="center" wrapText="1"/>
    </xf>
    <xf numFmtId="0" fontId="33" fillId="0" borderId="25" xfId="0" applyFont="1" applyBorder="1" applyAlignment="1">
      <alignment horizontal="left" vertical="center" wrapText="1"/>
    </xf>
    <xf numFmtId="0" fontId="15" fillId="0" borderId="20" xfId="0" applyFont="1" applyFill="1" applyBorder="1" applyAlignment="1" applyProtection="1">
      <alignment horizontal="right" vertical="center" wrapText="1"/>
      <protection hidden="1"/>
    </xf>
    <xf numFmtId="0" fontId="34" fillId="0" borderId="21" xfId="0" applyFont="1" applyFill="1" applyBorder="1" applyAlignment="1" applyProtection="1">
      <alignment horizontal="right" vertical="center" wrapText="1"/>
      <protection hidden="1"/>
    </xf>
    <xf numFmtId="0" fontId="18" fillId="0" borderId="0" xfId="0" applyFont="1" applyAlignment="1" applyProtection="1">
      <alignment horizontal="left" vertical="center" wrapText="1"/>
    </xf>
    <xf numFmtId="0" fontId="18" fillId="0" borderId="0" xfId="0" applyFont="1" applyAlignment="1" applyProtection="1">
      <alignment horizontal="left" vertical="top" wrapText="1"/>
    </xf>
    <xf numFmtId="0" fontId="19" fillId="0" borderId="3" xfId="0" applyFont="1" applyBorder="1" applyAlignment="1">
      <alignment horizontal="left" vertical="center"/>
    </xf>
    <xf numFmtId="0" fontId="19" fillId="0" borderId="4" xfId="0" applyFont="1" applyBorder="1" applyAlignment="1">
      <alignment horizontal="left" vertical="center"/>
    </xf>
    <xf numFmtId="0" fontId="19" fillId="0" borderId="5" xfId="0" applyFont="1" applyBorder="1" applyAlignment="1">
      <alignment horizontal="left" vertical="center"/>
    </xf>
    <xf numFmtId="0" fontId="19" fillId="0" borderId="3" xfId="0" applyFont="1" applyBorder="1" applyAlignment="1">
      <alignment horizontal="left"/>
    </xf>
    <xf numFmtId="0" fontId="19" fillId="0" borderId="4" xfId="0" applyFont="1" applyBorder="1" applyAlignment="1">
      <alignment horizontal="left"/>
    </xf>
    <xf numFmtId="0" fontId="19" fillId="0" borderId="5" xfId="0" applyFont="1" applyBorder="1" applyAlignment="1">
      <alignment horizontal="left"/>
    </xf>
    <xf numFmtId="0" fontId="18" fillId="0" borderId="0" xfId="0" applyFont="1" applyFill="1" applyBorder="1" applyAlignment="1">
      <alignment horizontal="left" vertical="center" wrapText="1"/>
    </xf>
    <xf numFmtId="0" fontId="19" fillId="0" borderId="0" xfId="0" applyFont="1" applyAlignment="1">
      <alignment horizontal="justify" vertical="top" wrapText="1"/>
    </xf>
    <xf numFmtId="0" fontId="19" fillId="0" borderId="1" xfId="0" applyFont="1" applyBorder="1" applyAlignment="1">
      <alignment horizontal="justify" vertical="top" wrapText="1"/>
    </xf>
    <xf numFmtId="0" fontId="19" fillId="0" borderId="6" xfId="0" applyFont="1" applyBorder="1" applyAlignment="1">
      <alignment horizontal="justify" vertical="top" wrapText="1"/>
    </xf>
    <xf numFmtId="0" fontId="19" fillId="0" borderId="0" xfId="0" applyFont="1" applyBorder="1" applyAlignment="1">
      <alignment horizontal="justify" vertical="top" wrapText="1"/>
    </xf>
  </cellXfs>
  <cellStyles count="10">
    <cellStyle name="Lien hypertexte" xfId="1" builtinId="8" hidden="1"/>
    <cellStyle name="Lien hypertexte" xfId="3" builtinId="8" hidden="1"/>
    <cellStyle name="Lien hypertexte" xfId="5" builtinId="8" hidden="1"/>
    <cellStyle name="Lien hypertexte" xfId="7" builtinId="8" hidden="1"/>
    <cellStyle name="Lien hypertexte" xfId="9" builtinId="8"/>
    <cellStyle name="Lien hypertexte visité" xfId="2" builtinId="9" hidden="1"/>
    <cellStyle name="Lien hypertexte visité" xfId="4" builtinId="9" hidden="1"/>
    <cellStyle name="Lien hypertexte visité" xfId="6" builtinId="9" hidden="1"/>
    <cellStyle name="Lien hypertexte visité" xfId="8" builtinId="9" hidden="1"/>
    <cellStyle name="Normal" xfId="0" builtinId="0"/>
  </cellStyles>
  <dxfs count="0"/>
  <tableStyles count="0" defaultTableStyle="TableStyleMedium9" defaultPivotStyle="PivotStyleMedium4"/>
  <colors>
    <mruColors>
      <color rgb="FF002060"/>
      <color rgb="FFFF66FF"/>
      <color rgb="FF990033"/>
      <color rgb="FFA50021"/>
      <color rgb="FFFFCCFF"/>
      <color rgb="FFFFFF99"/>
      <color rgb="FF632523"/>
      <color rgb="FF99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8" Type="http://schemas.openxmlformats.org/officeDocument/2006/relationships/image" Target="http://www.vignobledauny.fr/images/rose_pynoz.jpg" TargetMode="External"/><Relationship Id="rId3" Type="http://schemas.openxmlformats.org/officeDocument/2006/relationships/image" Target="../media/image6.jpeg"/><Relationship Id="rId7" Type="http://schemas.openxmlformats.org/officeDocument/2006/relationships/image" Target="../media/image10.jpeg"/><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image" Target="../media/image9.jpeg"/><Relationship Id="rId5" Type="http://schemas.openxmlformats.org/officeDocument/2006/relationships/image" Target="../media/image8.jpeg"/><Relationship Id="rId4" Type="http://schemas.openxmlformats.org/officeDocument/2006/relationships/image" Target="../media/image7.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1592580</xdr:colOff>
      <xdr:row>1</xdr:row>
      <xdr:rowOff>38100</xdr:rowOff>
    </xdr:from>
    <xdr:to>
      <xdr:col>5</xdr:col>
      <xdr:colOff>771144</xdr:colOff>
      <xdr:row>1</xdr:row>
      <xdr:rowOff>38215</xdr:rowOff>
    </xdr:to>
    <xdr:pic>
      <xdr:nvPicPr>
        <xdr:cNvPr id="3" name="Image 2"/>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2598420" y="312420"/>
          <a:ext cx="3147060" cy="696583"/>
        </a:xfrm>
        <a:prstGeom prst="rect">
          <a:avLst/>
        </a:prstGeom>
      </xdr:spPr>
    </xdr:pic>
    <xdr:clientData/>
  </xdr:twoCellAnchor>
  <xdr:twoCellAnchor editAs="oneCell">
    <xdr:from>
      <xdr:col>1</xdr:col>
      <xdr:colOff>1546860</xdr:colOff>
      <xdr:row>1</xdr:row>
      <xdr:rowOff>60960</xdr:rowOff>
    </xdr:from>
    <xdr:to>
      <xdr:col>5</xdr:col>
      <xdr:colOff>192405</xdr:colOff>
      <xdr:row>1</xdr:row>
      <xdr:rowOff>61686</xdr:rowOff>
    </xdr:to>
    <xdr:pic>
      <xdr:nvPicPr>
        <xdr:cNvPr id="4" name="Image 3"/>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tretch>
          <a:fillRect/>
        </a:stretch>
      </xdr:blipFill>
      <xdr:spPr>
        <a:xfrm>
          <a:off x="2552700" y="335280"/>
          <a:ext cx="2981325" cy="660690"/>
        </a:xfrm>
        <a:prstGeom prst="rect">
          <a:avLst/>
        </a:prstGeom>
      </xdr:spPr>
    </xdr:pic>
    <xdr:clientData/>
  </xdr:twoCellAnchor>
  <xdr:twoCellAnchor editAs="oneCell">
    <xdr:from>
      <xdr:col>4</xdr:col>
      <xdr:colOff>602594</xdr:colOff>
      <xdr:row>0</xdr:row>
      <xdr:rowOff>0</xdr:rowOff>
    </xdr:from>
    <xdr:to>
      <xdr:col>7</xdr:col>
      <xdr:colOff>929640</xdr:colOff>
      <xdr:row>3</xdr:row>
      <xdr:rowOff>121920</xdr:rowOff>
    </xdr:to>
    <xdr:pic>
      <xdr:nvPicPr>
        <xdr:cNvPr id="6" name="Image 5">
          <a:extLst>
            <a:ext uri="{FF2B5EF4-FFF2-40B4-BE49-F238E27FC236}">
              <a16:creationId xmlns=""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6325214" y="0"/>
          <a:ext cx="2894986" cy="723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356235</xdr:colOff>
      <xdr:row>6</xdr:row>
      <xdr:rowOff>71829</xdr:rowOff>
    </xdr:from>
    <xdr:to>
      <xdr:col>1</xdr:col>
      <xdr:colOff>756285</xdr:colOff>
      <xdr:row>7</xdr:row>
      <xdr:rowOff>24651</xdr:rowOff>
    </xdr:to>
    <xdr:pic>
      <xdr:nvPicPr>
        <xdr:cNvPr id="2"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tretch>
          <a:fillRect/>
        </a:stretch>
      </xdr:blipFill>
      <xdr:spPr>
        <a:xfrm>
          <a:off x="356235" y="4552389"/>
          <a:ext cx="1390650" cy="1057722"/>
        </a:xfrm>
        <a:prstGeom prst="rect">
          <a:avLst/>
        </a:prstGeom>
        <a:ln w="19050">
          <a:solidFill>
            <a:srgbClr val="990033"/>
          </a:solidFill>
        </a:ln>
        <a:effectLst>
          <a:outerShdw blurRad="292100" dist="139700" dir="2700000" algn="tl" rotWithShape="0">
            <a:srgbClr val="333333">
              <a:alpha val="65000"/>
            </a:srgbClr>
          </a:outerShdw>
        </a:effec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57150</xdr:colOff>
      <xdr:row>4</xdr:row>
      <xdr:rowOff>47625</xdr:rowOff>
    </xdr:from>
    <xdr:to>
      <xdr:col>2</xdr:col>
      <xdr:colOff>2455868</xdr:colOff>
      <xdr:row>9</xdr:row>
      <xdr:rowOff>114300</xdr:rowOff>
    </xdr:to>
    <xdr:pic>
      <xdr:nvPicPr>
        <xdr:cNvPr id="2" name="Image 1" descr="Sauvignon Cuvée Les Caillottes blanc Dauny"/>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6562725" y="981075"/>
          <a:ext cx="2398718" cy="106680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2</xdr:col>
      <xdr:colOff>47625</xdr:colOff>
      <xdr:row>15</xdr:row>
      <xdr:rowOff>133350</xdr:rowOff>
    </xdr:from>
    <xdr:to>
      <xdr:col>2</xdr:col>
      <xdr:colOff>2514600</xdr:colOff>
      <xdr:row>20</xdr:row>
      <xdr:rowOff>114300</xdr:rowOff>
    </xdr:to>
    <xdr:pic>
      <xdr:nvPicPr>
        <xdr:cNvPr id="3" name="Image 2" descr="Sauvignon Cuvée Terres blanches blanc Dauny"/>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xmlns="" val="0"/>
            </a:ext>
          </a:extLst>
        </a:blip>
        <a:srcRect/>
        <a:stretch>
          <a:fillRect/>
        </a:stretch>
      </xdr:blipFill>
      <xdr:spPr bwMode="auto">
        <a:xfrm>
          <a:off x="4010025" y="3990975"/>
          <a:ext cx="2466975" cy="98107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2</xdr:col>
      <xdr:colOff>76200</xdr:colOff>
      <xdr:row>26</xdr:row>
      <xdr:rowOff>152954</xdr:rowOff>
    </xdr:from>
    <xdr:to>
      <xdr:col>2</xdr:col>
      <xdr:colOff>2533650</xdr:colOff>
      <xdr:row>31</xdr:row>
      <xdr:rowOff>161925</xdr:rowOff>
    </xdr:to>
    <xdr:pic>
      <xdr:nvPicPr>
        <xdr:cNvPr id="4" name="Image 3" descr="Sauvignon Cuvée Clos du Roy blanc Dauny"/>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xmlns="" val="0"/>
            </a:ext>
          </a:extLst>
        </a:blip>
        <a:srcRect/>
        <a:stretch>
          <a:fillRect/>
        </a:stretch>
      </xdr:blipFill>
      <xdr:spPr bwMode="auto">
        <a:xfrm>
          <a:off x="4038600" y="6534704"/>
          <a:ext cx="2457450" cy="1009096"/>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2</xdr:col>
      <xdr:colOff>76200</xdr:colOff>
      <xdr:row>39</xdr:row>
      <xdr:rowOff>28575</xdr:rowOff>
    </xdr:from>
    <xdr:to>
      <xdr:col>2</xdr:col>
      <xdr:colOff>2438400</xdr:colOff>
      <xdr:row>43</xdr:row>
      <xdr:rowOff>171450</xdr:rowOff>
    </xdr:to>
    <xdr:pic>
      <xdr:nvPicPr>
        <xdr:cNvPr id="5" name="Image 4" descr="Sauvignon Cuvée Romble blanc Dauny"/>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xmlns="" val="0"/>
            </a:ext>
          </a:extLst>
        </a:blip>
        <a:srcRect/>
        <a:stretch>
          <a:fillRect/>
        </a:stretch>
      </xdr:blipFill>
      <xdr:spPr bwMode="auto">
        <a:xfrm>
          <a:off x="6581775" y="7962900"/>
          <a:ext cx="2362200" cy="94297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2</xdr:col>
      <xdr:colOff>57151</xdr:colOff>
      <xdr:row>53</xdr:row>
      <xdr:rowOff>115956</xdr:rowOff>
    </xdr:from>
    <xdr:to>
      <xdr:col>2</xdr:col>
      <xdr:colOff>2552701</xdr:colOff>
      <xdr:row>58</xdr:row>
      <xdr:rowOff>47624</xdr:rowOff>
    </xdr:to>
    <xdr:pic>
      <xdr:nvPicPr>
        <xdr:cNvPr id="6" name="Image 5" descr="Pinot Cuvée Pynoz  Rouge Dauny"/>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xmlns="" val="0"/>
            </a:ext>
          </a:extLst>
        </a:blip>
        <a:srcRect/>
        <a:stretch>
          <a:fillRect/>
        </a:stretch>
      </xdr:blipFill>
      <xdr:spPr bwMode="auto">
        <a:xfrm>
          <a:off x="4457701" y="12155556"/>
          <a:ext cx="2495550" cy="931793"/>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2</xdr:col>
      <xdr:colOff>161926</xdr:colOff>
      <xdr:row>65</xdr:row>
      <xdr:rowOff>152400</xdr:rowOff>
    </xdr:from>
    <xdr:to>
      <xdr:col>2</xdr:col>
      <xdr:colOff>2400300</xdr:colOff>
      <xdr:row>70</xdr:row>
      <xdr:rowOff>152400</xdr:rowOff>
    </xdr:to>
    <xdr:pic>
      <xdr:nvPicPr>
        <xdr:cNvPr id="7" name="Image 6" descr="Pinot Cuvée Romble Rouge Dauny"/>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xmlns="" val="0"/>
            </a:ext>
          </a:extLst>
        </a:blip>
        <a:srcRect/>
        <a:stretch>
          <a:fillRect/>
        </a:stretch>
      </xdr:blipFill>
      <xdr:spPr bwMode="auto">
        <a:xfrm>
          <a:off x="4562476" y="15087600"/>
          <a:ext cx="2238374" cy="100012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2</xdr:col>
      <xdr:colOff>123826</xdr:colOff>
      <xdr:row>79</xdr:row>
      <xdr:rowOff>85725</xdr:rowOff>
    </xdr:from>
    <xdr:to>
      <xdr:col>2</xdr:col>
      <xdr:colOff>2409826</xdr:colOff>
      <xdr:row>84</xdr:row>
      <xdr:rowOff>0</xdr:rowOff>
    </xdr:to>
    <xdr:pic>
      <xdr:nvPicPr>
        <xdr:cNvPr id="8" name="Image 7" descr="http://www.vignobledauny.fr/images/rose_pynoz.jpg"/>
        <xdr:cNvPicPr>
          <a:picLocks noChangeAspect="1" noChangeArrowheads="1"/>
        </xdr:cNvPicPr>
      </xdr:nvPicPr>
      <xdr:blipFill>
        <a:blip xmlns:r="http://schemas.openxmlformats.org/officeDocument/2006/relationships" r:embed="rId7" r:link="rId8">
          <a:extLst>
            <a:ext uri="{28A0092B-C50C-407E-A947-70E740481C1C}">
              <a14:useLocalDpi xmlns:a14="http://schemas.microsoft.com/office/drawing/2010/main" xmlns="" val="0"/>
            </a:ext>
          </a:extLst>
        </a:blip>
        <a:srcRect/>
        <a:stretch>
          <a:fillRect/>
        </a:stretch>
      </xdr:blipFill>
      <xdr:spPr bwMode="auto">
        <a:xfrm>
          <a:off x="4524376" y="17773650"/>
          <a:ext cx="2286000" cy="91440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prabel.paule@gmail.com" TargetMode="External"/><Relationship Id="rId2" Type="http://schemas.openxmlformats.org/officeDocument/2006/relationships/hyperlink" Target="http://www.vignobledauny.fr/" TargetMode="External"/><Relationship Id="rId1" Type="http://schemas.openxmlformats.org/officeDocument/2006/relationships/hyperlink" Target="mailto:scev.vignoble.dauny@wanadoo.fr"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tabColor rgb="FFFFFF00"/>
  </sheetPr>
  <dimension ref="A1:H29"/>
  <sheetViews>
    <sheetView tabSelected="1" defaultGridColor="0" colorId="63" zoomScaleNormal="100" zoomScalePageLayoutView="150" workbookViewId="0">
      <selection activeCell="A7" sqref="A7"/>
    </sheetView>
  </sheetViews>
  <sheetFormatPr baseColWidth="10" defaultColWidth="11" defaultRowHeight="13.2"/>
  <cols>
    <col min="1" max="1" width="22.8984375" style="1" customWidth="1"/>
    <col min="2" max="2" width="27.69921875" style="1" customWidth="1"/>
    <col min="3" max="3" width="6.296875" style="1" customWidth="1"/>
    <col min="4" max="4" width="14.09765625" style="1" customWidth="1"/>
    <col min="5" max="5" width="9.796875" style="1" customWidth="1"/>
    <col min="6" max="6" width="14.09765625" style="1" customWidth="1"/>
    <col min="7" max="7" width="9.796875" style="1" customWidth="1"/>
    <col min="8" max="8" width="12.69921875" style="1" customWidth="1"/>
    <col min="9" max="16384" width="11" style="1"/>
  </cols>
  <sheetData>
    <row r="1" spans="1:8" ht="18" customHeight="1">
      <c r="A1" s="41" t="s">
        <v>14</v>
      </c>
      <c r="B1" s="41"/>
      <c r="C1" s="41"/>
      <c r="D1" s="60"/>
      <c r="E1" s="60"/>
      <c r="F1" s="61"/>
      <c r="G1" s="61"/>
      <c r="H1" s="62"/>
    </row>
    <row r="2" spans="1:8" ht="13.8" customHeight="1">
      <c r="A2" s="79" t="s">
        <v>3</v>
      </c>
      <c r="B2" s="79"/>
      <c r="C2" s="79"/>
      <c r="D2" s="79"/>
      <c r="E2" s="79"/>
      <c r="F2" s="79"/>
      <c r="G2" s="79"/>
      <c r="H2" s="79"/>
    </row>
    <row r="3" spans="1:8" ht="15.75" customHeight="1">
      <c r="A3" s="44">
        <v>248790575</v>
      </c>
      <c r="B3" s="58" t="s">
        <v>5</v>
      </c>
      <c r="C3" s="2" t="s">
        <v>4</v>
      </c>
      <c r="D3" s="42"/>
      <c r="E3" s="43"/>
      <c r="F3" s="42"/>
      <c r="G3" s="37"/>
      <c r="H3" s="37"/>
    </row>
    <row r="4" spans="1:8" ht="27" customHeight="1">
      <c r="A4" s="3"/>
      <c r="B4" s="82" t="s">
        <v>105</v>
      </c>
      <c r="C4" s="82"/>
      <c r="D4" s="82"/>
      <c r="E4" s="45"/>
      <c r="F4" s="45"/>
      <c r="G4" s="37"/>
      <c r="H4" s="57" t="s">
        <v>109</v>
      </c>
    </row>
    <row r="5" spans="1:8" ht="13.8" customHeight="1">
      <c r="B5" s="81"/>
      <c r="C5" s="81"/>
      <c r="D5" s="81"/>
      <c r="E5" s="81"/>
      <c r="H5" s="63" t="s">
        <v>96</v>
      </c>
    </row>
    <row r="6" spans="1:8" ht="15.6" customHeight="1">
      <c r="A6" s="89" t="str">
        <f>IF(SUM(C7:C12)&lt;&gt;0,IF(COUNTA(A7:A12)&lt;5,"Informations personnelles, renseignez chaque case grisée ci-dessous","Informations personnelles, renseignez chaque case grisée ci-dessous"),"Vos informations personnelles")</f>
        <v>Informations personnelles, renseignez chaque case grisée ci-dessous</v>
      </c>
      <c r="B6" s="89"/>
      <c r="C6" s="89"/>
      <c r="D6" s="89"/>
      <c r="E6" s="89"/>
      <c r="F6" s="35"/>
      <c r="G6" s="35"/>
      <c r="H6" s="56" t="s">
        <v>102</v>
      </c>
    </row>
    <row r="7" spans="1:8" ht="15.6" customHeight="1">
      <c r="A7" s="68"/>
      <c r="B7" s="64"/>
      <c r="C7" s="72">
        <f>IF(D7="","",1)</f>
        <v>1</v>
      </c>
      <c r="D7" s="84" t="str">
        <f>IF(A7=0,"Nom Prénom","")</f>
        <v>Nom Prénom</v>
      </c>
      <c r="E7" s="85"/>
      <c r="G7" s="55"/>
      <c r="H7" s="67" t="s">
        <v>104</v>
      </c>
    </row>
    <row r="8" spans="1:8" ht="15.6" customHeight="1">
      <c r="A8" s="69"/>
      <c r="B8" s="65" t="str">
        <f>IF(D8="Ex : 0618412741","Erreur, N° tel sur 10 chiffres","")</f>
        <v/>
      </c>
      <c r="C8" s="72">
        <f>IF(D8="","",1)</f>
        <v>1</v>
      </c>
      <c r="D8" s="84" t="str">
        <f>IF(A8="","N° de Tél (réservé à cet usage)",IF(LEN(A8)&lt;&gt;9,"Ex : 0618412741",""))</f>
        <v>N° de Tél (réservé à cet usage)</v>
      </c>
      <c r="E8" s="85"/>
      <c r="F8" s="55"/>
      <c r="G8" s="55"/>
      <c r="H8" s="55"/>
    </row>
    <row r="9" spans="1:8" ht="15.6" customHeight="1">
      <c r="A9" s="70"/>
      <c r="B9" s="59"/>
      <c r="C9" s="72">
        <f>IF(D9="","",1)</f>
        <v>1</v>
      </c>
      <c r="D9" s="84" t="str">
        <f>IF(A9="","Adresse mél","")</f>
        <v>Adresse mél</v>
      </c>
      <c r="E9" s="85"/>
      <c r="F9" s="83" t="str">
        <f>IF(A6="Vos informations personnelles","Votre commande vous engage",IF(COUNTA(A7:A12)=0,"",IF(COUNTA(A7:A12)&lt;5,"Informations personnelles à compléter ("&amp;5-COUNTA(A7:A12)&amp;")",IF(C12&lt;&gt;"","&lt;== Information finançière incorrecte",IF(C7:C12&lt;&gt;5,"Informations incomplètes ou erronées ("&amp;SUM(C7:C12)&amp;")","Votre commande vous engage")))))</f>
        <v/>
      </c>
      <c r="G9" s="83"/>
      <c r="H9" s="83"/>
    </row>
    <row r="10" spans="1:8" ht="13.8" customHeight="1">
      <c r="A10" s="90"/>
      <c r="B10" s="92" t="str">
        <f>IF(D10="Amap ou Gas ?","Précisez libellé de votre groupe",IF(A10="Amap","",IF(A10="Gas","","")))</f>
        <v/>
      </c>
      <c r="C10" s="94">
        <f>IF(D10="","",1)</f>
        <v>1</v>
      </c>
      <c r="D10" s="84" t="str">
        <f>IF(A10="","Précisez Amap ou Gas",IF(A10="Amap","",IF(A10="Gas","","Amap ou Gas ?")))</f>
        <v>Précisez Amap ou Gas</v>
      </c>
      <c r="E10" s="88"/>
      <c r="F10" s="83"/>
      <c r="G10" s="83"/>
      <c r="H10" s="83"/>
    </row>
    <row r="11" spans="1:8" ht="13.8" customHeight="1">
      <c r="A11" s="91"/>
      <c r="B11" s="93"/>
      <c r="C11" s="95"/>
      <c r="D11" s="86" t="str">
        <f>IF(D10="","","=Amap des Beaux Arts ou GAS Salinelles")</f>
        <v>=Amap des Beaux Arts ou GAS Salinelles</v>
      </c>
      <c r="E11" s="87"/>
      <c r="F11" s="83"/>
      <c r="G11" s="83"/>
      <c r="H11" s="83"/>
    </row>
    <row r="12" spans="1:8" ht="27.6" customHeight="1">
      <c r="A12" s="71"/>
      <c r="B12" s="66" t="str">
        <f>IF(A12="","",IF(A12="chèque","A l'ordre de Vins Dauny + votre nom au dos du chèque",IF(A12="cheque","A l'ordre de Vins Dauny + votre nom au dos du chèque",IF(A12="Espèces","Prévoyez l'appoint",IF(A12="Especes","Prévoyez l'appoint","Libellé incorrect
Chèque ou Espèces")))))</f>
        <v/>
      </c>
      <c r="C12" s="72">
        <f>IF(A12="",1,IF(LEFT(B12,7)="libellé",1,IF(LEFT(B12,7)="A l'ord"="Prévoye","",IF(D12="","",1))))</f>
        <v>1</v>
      </c>
      <c r="D12" s="84" t="str">
        <f>IF(A12="","Précisez chèque ou espèces",IF(A12="chèque","",IF(A12="cheque","",IF(A12="Espèces","",IF(A12="Especes","","")))))</f>
        <v>Précisez chèque ou espèces</v>
      </c>
      <c r="E12" s="88"/>
      <c r="F12" s="83"/>
      <c r="G12" s="83"/>
      <c r="H12" s="83"/>
    </row>
    <row r="13" spans="1:8" ht="21.6" customHeight="1">
      <c r="A13" s="78" t="str">
        <f>IF(D12="","Tarif garanti jusqu'au 31/12/2018","")</f>
        <v/>
      </c>
      <c r="B13" s="78"/>
      <c r="C13" s="78"/>
      <c r="D13" s="80" t="str">
        <f>IF(F9="Votre commande vous engage","Paiement à la livraison","")</f>
        <v/>
      </c>
      <c r="E13" s="80"/>
      <c r="F13" s="80"/>
      <c r="G13" s="80"/>
      <c r="H13" s="80"/>
    </row>
    <row r="14" spans="1:8" ht="34.799999999999997" customHeight="1">
      <c r="A14" s="74" t="s">
        <v>103</v>
      </c>
      <c r="B14" s="75"/>
      <c r="C14" s="24" t="s">
        <v>0</v>
      </c>
      <c r="D14" s="50" t="s">
        <v>6</v>
      </c>
      <c r="E14" s="51" t="s">
        <v>1</v>
      </c>
      <c r="F14" s="50" t="s">
        <v>7</v>
      </c>
      <c r="G14" s="51" t="s">
        <v>2</v>
      </c>
      <c r="H14" s="52" t="s">
        <v>100</v>
      </c>
    </row>
    <row r="15" spans="1:8" ht="19.8" customHeight="1">
      <c r="A15" s="77" t="s">
        <v>106</v>
      </c>
      <c r="B15" s="25" t="s">
        <v>99</v>
      </c>
      <c r="C15" s="26"/>
      <c r="D15" s="53" t="str">
        <f>IF(C15="","Epuisé","")</f>
        <v>Epuisé</v>
      </c>
      <c r="E15" s="27" t="str">
        <f t="shared" ref="E15:E24" si="0">IF(D15="","",IF(D15="Epuisé","",IF(SUM(C15*(D15*3))=0,"",(SUM(C15*(D15*3))))))</f>
        <v/>
      </c>
      <c r="F15" s="53" t="str">
        <f>IF(C15="","Epuisé","")</f>
        <v>Epuisé</v>
      </c>
      <c r="G15" s="27" t="str">
        <f t="shared" ref="G15:G24" si="1">IF(F15="","",IF(F15="Epuisé","",IF(SUM(C15*(F15*6))=0," ",(SUM(C15*(F15*6))))))</f>
        <v/>
      </c>
      <c r="H15" s="27" t="str">
        <f t="shared" ref="H15:H24" si="2" xml:space="preserve"> IF(SUM(E15,G15)=0,"",(SUM(E15,G15)))</f>
        <v/>
      </c>
    </row>
    <row r="16" spans="1:8" ht="19.8" customHeight="1">
      <c r="A16" s="77"/>
      <c r="B16" s="25" t="s">
        <v>8</v>
      </c>
      <c r="C16" s="26"/>
      <c r="D16" s="53" t="str">
        <f>IF(C16="","Epuisé","")</f>
        <v>Epuisé</v>
      </c>
      <c r="E16" s="27" t="str">
        <f t="shared" si="0"/>
        <v/>
      </c>
      <c r="F16" s="53" t="str">
        <f>IF(C16="","Epuisé","")</f>
        <v>Epuisé</v>
      </c>
      <c r="G16" s="27" t="str">
        <f t="shared" si="1"/>
        <v/>
      </c>
      <c r="H16" s="27" t="str">
        <f t="shared" si="2"/>
        <v/>
      </c>
    </row>
    <row r="17" spans="1:8" ht="19.8" customHeight="1">
      <c r="A17" s="77"/>
      <c r="B17" s="25" t="s">
        <v>12</v>
      </c>
      <c r="C17" s="26">
        <v>9.4</v>
      </c>
      <c r="D17" s="54"/>
      <c r="E17" s="27" t="str">
        <f t="shared" si="0"/>
        <v/>
      </c>
      <c r="F17" s="54"/>
      <c r="G17" s="27" t="str">
        <f t="shared" si="1"/>
        <v/>
      </c>
      <c r="H17" s="27" t="str">
        <f t="shared" si="2"/>
        <v/>
      </c>
    </row>
    <row r="18" spans="1:8" ht="19.8" customHeight="1">
      <c r="A18" s="77"/>
      <c r="B18" s="25" t="s">
        <v>13</v>
      </c>
      <c r="C18" s="26">
        <v>10.4</v>
      </c>
      <c r="D18" s="54"/>
      <c r="E18" s="27" t="str">
        <f t="shared" si="0"/>
        <v/>
      </c>
      <c r="F18" s="54"/>
      <c r="G18" s="27" t="str">
        <f t="shared" si="1"/>
        <v/>
      </c>
      <c r="H18" s="27" t="str">
        <f t="shared" si="2"/>
        <v/>
      </c>
    </row>
    <row r="19" spans="1:8" ht="19.8" customHeight="1">
      <c r="A19" s="77"/>
      <c r="B19" s="47" t="s">
        <v>101</v>
      </c>
      <c r="C19" s="28">
        <v>14.8</v>
      </c>
      <c r="D19" s="54"/>
      <c r="E19" s="27" t="str">
        <f t="shared" si="0"/>
        <v/>
      </c>
      <c r="F19" s="54"/>
      <c r="G19" s="27" t="str">
        <f t="shared" si="1"/>
        <v/>
      </c>
      <c r="H19" s="27" t="str">
        <f t="shared" si="2"/>
        <v/>
      </c>
    </row>
    <row r="20" spans="1:8" ht="19.8" customHeight="1">
      <c r="A20" s="76" t="s">
        <v>107</v>
      </c>
      <c r="B20" s="33" t="s">
        <v>97</v>
      </c>
      <c r="C20" s="34">
        <v>9.4</v>
      </c>
      <c r="D20" s="54"/>
      <c r="E20" s="27" t="str">
        <f t="shared" si="0"/>
        <v/>
      </c>
      <c r="F20" s="54"/>
      <c r="G20" s="27" t="str">
        <f t="shared" si="1"/>
        <v/>
      </c>
      <c r="H20" s="27" t="str">
        <f t="shared" si="2"/>
        <v/>
      </c>
    </row>
    <row r="21" spans="1:8" ht="19.8" customHeight="1">
      <c r="A21" s="76"/>
      <c r="B21" s="33" t="s">
        <v>98</v>
      </c>
      <c r="C21" s="34">
        <v>5.8</v>
      </c>
      <c r="D21" s="54"/>
      <c r="E21" s="27" t="str">
        <f t="shared" si="0"/>
        <v/>
      </c>
      <c r="F21" s="54"/>
      <c r="G21" s="27" t="str">
        <f t="shared" si="1"/>
        <v/>
      </c>
      <c r="H21" s="27" t="str">
        <f t="shared" si="2"/>
        <v/>
      </c>
    </row>
    <row r="22" spans="1:8" ht="19.8" customHeight="1">
      <c r="A22" s="76"/>
      <c r="B22" s="33" t="s">
        <v>11</v>
      </c>
      <c r="C22" s="34">
        <v>14.8</v>
      </c>
      <c r="D22" s="54"/>
      <c r="E22" s="27" t="str">
        <f t="shared" si="0"/>
        <v/>
      </c>
      <c r="F22" s="54"/>
      <c r="G22" s="27" t="str">
        <f t="shared" si="1"/>
        <v/>
      </c>
      <c r="H22" s="27" t="str">
        <f t="shared" si="2"/>
        <v/>
      </c>
    </row>
    <row r="23" spans="1:8" ht="19.8" customHeight="1">
      <c r="A23" s="73" t="s">
        <v>108</v>
      </c>
      <c r="B23" s="31" t="s">
        <v>9</v>
      </c>
      <c r="C23" s="32">
        <v>8.8000000000000007</v>
      </c>
      <c r="D23" s="54"/>
      <c r="E23" s="27" t="str">
        <f t="shared" si="0"/>
        <v/>
      </c>
      <c r="F23" s="54"/>
      <c r="G23" s="27" t="str">
        <f t="shared" si="1"/>
        <v/>
      </c>
      <c r="H23" s="27" t="str">
        <f t="shared" si="2"/>
        <v/>
      </c>
    </row>
    <row r="24" spans="1:8" ht="19.8" customHeight="1">
      <c r="A24" s="73"/>
      <c r="B24" s="29" t="s">
        <v>10</v>
      </c>
      <c r="C24" s="30">
        <v>5.5</v>
      </c>
      <c r="D24" s="54"/>
      <c r="E24" s="27" t="str">
        <f t="shared" si="0"/>
        <v/>
      </c>
      <c r="F24" s="54"/>
      <c r="G24" s="27" t="str">
        <f t="shared" si="1"/>
        <v/>
      </c>
      <c r="H24" s="27" t="str">
        <f t="shared" si="2"/>
        <v/>
      </c>
    </row>
    <row r="25" spans="1:8" ht="16.8" customHeight="1">
      <c r="A25" s="37"/>
      <c r="B25" s="37"/>
      <c r="C25" s="38" t="str">
        <f>IF(SUM(E25,G25)=0,"","Total")</f>
        <v/>
      </c>
      <c r="D25" s="39"/>
      <c r="E25" s="36" t="str">
        <f>IF(SUM(E15:E24)=0,"",(SUM(E15:E24)))</f>
        <v/>
      </c>
      <c r="F25" s="40"/>
      <c r="G25" s="36" t="str">
        <f>IF(SUM(G15:G24)=0,"",(SUM(G15:G24)))</f>
        <v/>
      </c>
      <c r="H25" s="46" t="str">
        <f>IF(SUM(E25,G25)=0,"",(SUM(E25,G25)))</f>
        <v/>
      </c>
    </row>
    <row r="26" spans="1:8" ht="15" customHeight="1">
      <c r="A26" s="37"/>
      <c r="B26" s="37"/>
      <c r="C26" s="49" t="str">
        <f>IF(SUM(D26,F26)=0,"","Nombre de bouteilles")</f>
        <v/>
      </c>
      <c r="D26" s="49" t="str">
        <f>IF(SUM(D15:D24)=0,"",(SUM(D15:D24)*3))</f>
        <v/>
      </c>
      <c r="E26" s="36"/>
      <c r="F26" s="49" t="str">
        <f>IF(SUM(F15:F24)=0,"",(SUM(F15:F24)*6))</f>
        <v/>
      </c>
      <c r="G26" s="36"/>
      <c r="H26" s="48" t="str">
        <f>IF(SUM(D26,F26)=0,"","Au total "&amp;(SUM(D15:D24)*3)+(SUM(F15:F24)*6)&amp;" bouteilles")</f>
        <v/>
      </c>
    </row>
    <row r="27" spans="1:8" ht="9.6" customHeight="1">
      <c r="B27" s="37"/>
      <c r="C27" s="37"/>
      <c r="D27" s="37"/>
      <c r="E27" s="37"/>
      <c r="F27" s="37"/>
      <c r="G27" s="37"/>
      <c r="H27" s="37"/>
    </row>
    <row r="28" spans="1:8">
      <c r="A28" s="37"/>
      <c r="B28" s="37"/>
      <c r="C28" s="37"/>
      <c r="D28" s="37"/>
      <c r="E28" s="37"/>
      <c r="F28" s="37"/>
      <c r="G28" s="37"/>
      <c r="H28" s="37"/>
    </row>
    <row r="29" spans="1:8">
      <c r="A29" s="37"/>
      <c r="B29" s="37"/>
      <c r="C29" s="37"/>
      <c r="D29" s="37"/>
      <c r="E29" s="37"/>
      <c r="F29" s="37"/>
      <c r="G29" s="37"/>
      <c r="H29" s="37"/>
    </row>
  </sheetData>
  <sheetProtection sheet="1" objects="1" scenarios="1" insertHyperlinks="0" selectLockedCells="1"/>
  <mergeCells count="20">
    <mergeCell ref="A2:H2"/>
    <mergeCell ref="D13:H13"/>
    <mergeCell ref="B5:E5"/>
    <mergeCell ref="B4:D4"/>
    <mergeCell ref="F9:H12"/>
    <mergeCell ref="D7:E7"/>
    <mergeCell ref="D8:E8"/>
    <mergeCell ref="D9:E9"/>
    <mergeCell ref="D11:E11"/>
    <mergeCell ref="D12:E12"/>
    <mergeCell ref="A6:E6"/>
    <mergeCell ref="D10:E10"/>
    <mergeCell ref="A10:A11"/>
    <mergeCell ref="B10:B11"/>
    <mergeCell ref="C10:C11"/>
    <mergeCell ref="A23:A24"/>
    <mergeCell ref="A14:B14"/>
    <mergeCell ref="A20:A22"/>
    <mergeCell ref="A15:A19"/>
    <mergeCell ref="A13:C13"/>
  </mergeCells>
  <hyperlinks>
    <hyperlink ref="B3" r:id="rId1"/>
    <hyperlink ref="C3" r:id="rId2"/>
    <hyperlink ref="H5" r:id="rId3"/>
  </hyperlinks>
  <pageMargins left="0.78740157480314965" right="0.59055118110236227" top="0.55118110236220474" bottom="0.51181102362204722" header="0.31496062992125984" footer="0.31496062992125984"/>
  <pageSetup paperSize="9" orientation="landscape" horizontalDpi="4294967292" verticalDpi="4294967292" r:id="rId4"/>
  <headerFooter>
    <oddHeader xml:space="preserve">&amp;C&amp;"-,Gras"&amp;K002060
</oddHeader>
    <oddFooter>&amp;L&amp;"Century Gothic,Normal"&amp;9&amp;K000000Paule Prabel Corvez - Màj 28/10/2018&amp;R&amp;"Century Gothic,Normal"&amp;9Page &amp;P /&amp;N</oddFooter>
  </headerFooter>
  <rowBreaks count="1" manualBreakCount="1">
    <brk id="26" max="16383" man="1"/>
  </rowBreaks>
  <ignoredErrors>
    <ignoredError sqref="B8 F15:F16 D15:D16" unlockedFormula="1"/>
  </ignoredErrors>
  <drawing r:id="rId5"/>
</worksheet>
</file>

<file path=xl/worksheets/sheet2.xml><?xml version="1.0" encoding="utf-8"?>
<worksheet xmlns="http://schemas.openxmlformats.org/spreadsheetml/2006/main" xmlns:r="http://schemas.openxmlformats.org/officeDocument/2006/relationships">
  <sheetPr>
    <tabColor rgb="FFFF66FF"/>
  </sheetPr>
  <dimension ref="A1:J11"/>
  <sheetViews>
    <sheetView defaultGridColor="0" colorId="26" workbookViewId="0">
      <selection activeCell="C7" sqref="C7:J7"/>
    </sheetView>
  </sheetViews>
  <sheetFormatPr baseColWidth="10" defaultRowHeight="15.6"/>
  <cols>
    <col min="1" max="9" width="13" customWidth="1"/>
  </cols>
  <sheetData>
    <row r="1" spans="1:10" ht="48.75" customHeight="1">
      <c r="A1" s="97" t="s">
        <v>90</v>
      </c>
      <c r="B1" s="97"/>
      <c r="C1" s="97"/>
      <c r="D1" s="97"/>
      <c r="E1" s="97"/>
      <c r="F1" s="97"/>
      <c r="G1" s="97"/>
      <c r="H1" s="97"/>
      <c r="I1" s="97"/>
      <c r="J1" s="97"/>
    </row>
    <row r="2" spans="1:10" ht="69.75" customHeight="1">
      <c r="A2" s="97" t="s">
        <v>91</v>
      </c>
      <c r="B2" s="97"/>
      <c r="C2" s="97"/>
      <c r="D2" s="97"/>
      <c r="E2" s="97"/>
      <c r="F2" s="97"/>
      <c r="G2" s="97"/>
      <c r="H2" s="97"/>
      <c r="I2" s="97"/>
      <c r="J2" s="97"/>
    </row>
    <row r="3" spans="1:10" ht="33.75" customHeight="1">
      <c r="A3" s="97" t="s">
        <v>92</v>
      </c>
      <c r="B3" s="97"/>
      <c r="C3" s="97"/>
      <c r="D3" s="97"/>
      <c r="E3" s="97"/>
      <c r="F3" s="97"/>
      <c r="G3" s="97"/>
      <c r="H3" s="97"/>
      <c r="I3" s="97"/>
      <c r="J3" s="97"/>
    </row>
    <row r="4" spans="1:10" ht="48.75" customHeight="1">
      <c r="A4" s="97" t="s">
        <v>93</v>
      </c>
      <c r="B4" s="97"/>
      <c r="C4" s="97"/>
      <c r="D4" s="97"/>
      <c r="E4" s="97"/>
      <c r="F4" s="97"/>
      <c r="G4" s="97"/>
      <c r="H4" s="97"/>
      <c r="I4" s="97"/>
      <c r="J4" s="97"/>
    </row>
    <row r="5" spans="1:10" s="5" customFormat="1" ht="49.5" customHeight="1">
      <c r="A5" s="97" t="s">
        <v>15</v>
      </c>
      <c r="B5" s="97"/>
      <c r="C5" s="97"/>
      <c r="D5" s="97"/>
      <c r="E5" s="97"/>
      <c r="F5" s="97"/>
      <c r="G5" s="97"/>
      <c r="H5" s="97"/>
      <c r="I5" s="97"/>
      <c r="J5" s="97"/>
    </row>
    <row r="6" spans="1:10" s="5" customFormat="1" ht="103.5" customHeight="1">
      <c r="A6" s="97" t="s">
        <v>95</v>
      </c>
      <c r="B6" s="97"/>
      <c r="C6" s="97"/>
      <c r="D6" s="97"/>
      <c r="E6" s="97"/>
      <c r="F6" s="97"/>
      <c r="G6" s="97"/>
      <c r="H6" s="97"/>
      <c r="I6" s="97"/>
      <c r="J6" s="97"/>
    </row>
    <row r="7" spans="1:10" s="5" customFormat="1" ht="87" customHeight="1">
      <c r="A7" s="22"/>
      <c r="B7" s="22"/>
      <c r="C7" s="96" t="s">
        <v>94</v>
      </c>
      <c r="D7" s="96"/>
      <c r="E7" s="96"/>
      <c r="F7" s="96"/>
      <c r="G7" s="96"/>
      <c r="H7" s="96"/>
      <c r="I7" s="96"/>
      <c r="J7" s="96"/>
    </row>
    <row r="8" spans="1:10">
      <c r="A8" s="23"/>
      <c r="B8" s="23"/>
      <c r="C8" s="23"/>
      <c r="D8" s="23"/>
      <c r="E8" s="23"/>
      <c r="F8" s="23"/>
      <c r="G8" s="23"/>
      <c r="H8" s="23"/>
      <c r="I8" s="23"/>
      <c r="J8" s="23"/>
    </row>
    <row r="9" spans="1:10">
      <c r="A9" s="23"/>
      <c r="B9" s="23"/>
      <c r="C9" s="23"/>
      <c r="D9" s="23"/>
      <c r="E9" s="23"/>
      <c r="F9" s="23"/>
      <c r="G9" s="23"/>
      <c r="H9" s="23"/>
      <c r="I9" s="23"/>
      <c r="J9" s="23"/>
    </row>
    <row r="10" spans="1:10">
      <c r="A10" s="23"/>
      <c r="B10" s="23"/>
      <c r="C10" s="23"/>
      <c r="D10" s="23"/>
      <c r="E10" s="23"/>
      <c r="F10" s="23"/>
      <c r="G10" s="23"/>
      <c r="H10" s="23"/>
      <c r="I10" s="23"/>
      <c r="J10" s="23"/>
    </row>
    <row r="11" spans="1:10">
      <c r="A11" s="23"/>
      <c r="B11" s="23"/>
      <c r="C11" s="23"/>
      <c r="D11" s="23"/>
      <c r="E11" s="23"/>
      <c r="F11" s="23"/>
      <c r="G11" s="23"/>
      <c r="H11" s="23"/>
      <c r="I11" s="23"/>
      <c r="J11" s="23"/>
    </row>
  </sheetData>
  <sheetProtection sheet="1" objects="1" scenarios="1" selectLockedCells="1"/>
  <mergeCells count="7">
    <mergeCell ref="C7:J7"/>
    <mergeCell ref="A1:J1"/>
    <mergeCell ref="A6:J6"/>
    <mergeCell ref="A5:J5"/>
    <mergeCell ref="A2:J2"/>
    <mergeCell ref="A3:J3"/>
    <mergeCell ref="A4:J4"/>
  </mergeCells>
  <printOptions horizontalCentered="1" verticalCentered="1"/>
  <pageMargins left="0.47244094488188981" right="0.47244094488188981" top="1.0236220472440944" bottom="0.59055118110236227" header="0.47244094488188981" footer="0.47244094488188981"/>
  <pageSetup paperSize="9" scale="95" orientation="landscape" r:id="rId1"/>
  <headerFooter>
    <oddHeader>&amp;L&amp;"Century Gothic,Normal"&amp;10 &amp;K0020608 Route du Corbossier
Champtin 18300 Crézancy-en-Sancerre
Tél : 02 48 79 05 75&amp;C&amp;"Century Gothic,Gras"&amp;10&amp;K990033&amp;A</oddHeader>
    <oddFooter>&amp;L&amp;"Century Gothic,Normal"&amp;9&amp;K002060Paule Amap Beaux Arts Mpl&amp;C&amp;G&amp;R&amp;"Century Gothic,Normal"&amp;9&amp;K002060&amp;P / &amp;N</oddFooter>
  </headerFooter>
  <drawing r:id="rId2"/>
  <legacyDrawingHF r:id="rId3"/>
</worksheet>
</file>

<file path=xl/worksheets/sheet3.xml><?xml version="1.0" encoding="utf-8"?>
<worksheet xmlns="http://schemas.openxmlformats.org/spreadsheetml/2006/main" xmlns:r="http://schemas.openxmlformats.org/officeDocument/2006/relationships">
  <sheetPr>
    <tabColor rgb="FF990033"/>
  </sheetPr>
  <dimension ref="A1:C99"/>
  <sheetViews>
    <sheetView defaultGridColor="0" colorId="16" workbookViewId="0">
      <selection sqref="A1:C1"/>
    </sheetView>
  </sheetViews>
  <sheetFormatPr baseColWidth="10" defaultRowHeight="15.6"/>
  <cols>
    <col min="1" max="1" width="26.3984375" customWidth="1"/>
    <col min="2" max="2" width="59" customWidth="1"/>
    <col min="3" max="3" width="35.5" customWidth="1"/>
  </cols>
  <sheetData>
    <row r="1" spans="1:3" ht="26.25" customHeight="1" thickBot="1">
      <c r="A1" s="98" t="s">
        <v>16</v>
      </c>
      <c r="B1" s="99"/>
      <c r="C1" s="100"/>
    </row>
    <row r="2" spans="1:3">
      <c r="A2" s="6" t="s">
        <v>17</v>
      </c>
      <c r="B2" s="6" t="s">
        <v>18</v>
      </c>
      <c r="C2" s="8" t="s">
        <v>41</v>
      </c>
    </row>
    <row r="3" spans="1:3">
      <c r="A3" s="6" t="s">
        <v>19</v>
      </c>
      <c r="B3" s="6" t="s">
        <v>20</v>
      </c>
      <c r="C3" s="8" t="s">
        <v>42</v>
      </c>
    </row>
    <row r="4" spans="1:3">
      <c r="A4" s="6" t="s">
        <v>21</v>
      </c>
      <c r="B4" s="6" t="s">
        <v>22</v>
      </c>
      <c r="C4" s="8"/>
    </row>
    <row r="5" spans="1:3">
      <c r="A5" s="6" t="s">
        <v>23</v>
      </c>
      <c r="B5" s="6" t="s">
        <v>24</v>
      </c>
      <c r="C5" s="4"/>
    </row>
    <row r="6" spans="1:3">
      <c r="A6" s="6" t="s">
        <v>25</v>
      </c>
      <c r="B6" s="6" t="s">
        <v>26</v>
      </c>
      <c r="C6" s="4"/>
    </row>
    <row r="7" spans="1:3" ht="26.4">
      <c r="A7" s="6" t="s">
        <v>27</v>
      </c>
      <c r="B7" s="6" t="s">
        <v>28</v>
      </c>
      <c r="C7" s="9"/>
    </row>
    <row r="8" spans="1:3">
      <c r="A8" s="6" t="s">
        <v>29</v>
      </c>
      <c r="B8" s="6" t="s">
        <v>30</v>
      </c>
      <c r="C8" s="9"/>
    </row>
    <row r="9" spans="1:3">
      <c r="A9" s="6" t="s">
        <v>31</v>
      </c>
      <c r="B9" s="6" t="s">
        <v>32</v>
      </c>
      <c r="C9" s="9"/>
    </row>
    <row r="10" spans="1:3">
      <c r="A10" s="6" t="s">
        <v>33</v>
      </c>
      <c r="B10" s="6" t="s">
        <v>34</v>
      </c>
      <c r="C10" s="9"/>
    </row>
    <row r="11" spans="1:3">
      <c r="A11" s="6" t="s">
        <v>35</v>
      </c>
      <c r="B11" s="6" t="s">
        <v>36</v>
      </c>
      <c r="C11" s="9"/>
    </row>
    <row r="12" spans="1:3">
      <c r="A12" s="6" t="s">
        <v>37</v>
      </c>
      <c r="B12" s="6" t="s">
        <v>38</v>
      </c>
      <c r="C12" s="9"/>
    </row>
    <row r="13" spans="1:3" ht="16.5" customHeight="1" thickBot="1">
      <c r="A13" s="7" t="s">
        <v>39</v>
      </c>
      <c r="B13" s="7" t="s">
        <v>40</v>
      </c>
      <c r="C13" s="10"/>
    </row>
    <row r="14" spans="1:3">
      <c r="A14" s="6" t="s">
        <v>17</v>
      </c>
      <c r="B14" s="6" t="s">
        <v>18</v>
      </c>
      <c r="C14" s="105" t="s">
        <v>47</v>
      </c>
    </row>
    <row r="15" spans="1:3">
      <c r="A15" s="6" t="s">
        <v>19</v>
      </c>
      <c r="B15" s="6" t="s">
        <v>43</v>
      </c>
      <c r="C15" s="105"/>
    </row>
    <row r="16" spans="1:3">
      <c r="A16" s="6" t="s">
        <v>21</v>
      </c>
      <c r="B16" s="6" t="s">
        <v>44</v>
      </c>
      <c r="C16" s="105"/>
    </row>
    <row r="17" spans="1:3">
      <c r="A17" s="6" t="s">
        <v>23</v>
      </c>
      <c r="B17" s="6" t="s">
        <v>24</v>
      </c>
      <c r="C17" s="105"/>
    </row>
    <row r="18" spans="1:3">
      <c r="A18" s="6" t="s">
        <v>25</v>
      </c>
      <c r="B18" s="6" t="s">
        <v>26</v>
      </c>
      <c r="C18" s="105"/>
    </row>
    <row r="19" spans="1:3" ht="26.4">
      <c r="A19" s="6" t="s">
        <v>27</v>
      </c>
      <c r="B19" s="6" t="s">
        <v>28</v>
      </c>
      <c r="C19" s="105"/>
    </row>
    <row r="20" spans="1:3">
      <c r="A20" s="6" t="s">
        <v>29</v>
      </c>
      <c r="B20" s="6" t="s">
        <v>30</v>
      </c>
      <c r="C20" s="105"/>
    </row>
    <row r="21" spans="1:3">
      <c r="A21" s="6" t="s">
        <v>31</v>
      </c>
      <c r="B21" s="6" t="s">
        <v>32</v>
      </c>
      <c r="C21" s="105"/>
    </row>
    <row r="22" spans="1:3">
      <c r="A22" s="6" t="s">
        <v>33</v>
      </c>
      <c r="B22" s="6" t="s">
        <v>34</v>
      </c>
      <c r="C22" s="105"/>
    </row>
    <row r="23" spans="1:3">
      <c r="A23" s="6" t="s">
        <v>35</v>
      </c>
      <c r="B23" s="6" t="s">
        <v>36</v>
      </c>
      <c r="C23" s="105"/>
    </row>
    <row r="24" spans="1:3">
      <c r="A24" s="6" t="s">
        <v>37</v>
      </c>
      <c r="B24" s="6" t="s">
        <v>45</v>
      </c>
      <c r="C24" s="105"/>
    </row>
    <row r="25" spans="1:3" ht="16.5" customHeight="1" thickBot="1">
      <c r="A25" s="7" t="s">
        <v>39</v>
      </c>
      <c r="B25" s="7" t="s">
        <v>46</v>
      </c>
      <c r="C25" s="106"/>
    </row>
    <row r="26" spans="1:3">
      <c r="A26" s="18" t="s">
        <v>17</v>
      </c>
      <c r="B26" s="18" t="s">
        <v>18</v>
      </c>
      <c r="C26" s="107" t="s">
        <v>51</v>
      </c>
    </row>
    <row r="27" spans="1:3">
      <c r="A27" s="19" t="s">
        <v>19</v>
      </c>
      <c r="B27" s="19" t="s">
        <v>20</v>
      </c>
      <c r="C27" s="108"/>
    </row>
    <row r="28" spans="1:3">
      <c r="A28" s="19" t="s">
        <v>21</v>
      </c>
      <c r="B28" s="19" t="s">
        <v>48</v>
      </c>
      <c r="C28" s="108"/>
    </row>
    <row r="29" spans="1:3">
      <c r="A29" s="19" t="s">
        <v>23</v>
      </c>
      <c r="B29" s="19" t="s">
        <v>24</v>
      </c>
      <c r="C29" s="108"/>
    </row>
    <row r="30" spans="1:3">
      <c r="A30" s="19" t="s">
        <v>25</v>
      </c>
      <c r="B30" s="19" t="s">
        <v>26</v>
      </c>
      <c r="C30" s="108"/>
    </row>
    <row r="31" spans="1:3" ht="26.4">
      <c r="A31" s="19" t="s">
        <v>27</v>
      </c>
      <c r="B31" s="19" t="s">
        <v>28</v>
      </c>
      <c r="C31" s="108"/>
    </row>
    <row r="32" spans="1:3">
      <c r="A32" s="19" t="s">
        <v>29</v>
      </c>
      <c r="B32" s="19" t="s">
        <v>30</v>
      </c>
      <c r="C32" s="108"/>
    </row>
    <row r="33" spans="1:3">
      <c r="A33" s="19" t="s">
        <v>31</v>
      </c>
      <c r="B33" s="19" t="s">
        <v>32</v>
      </c>
      <c r="C33" s="108"/>
    </row>
    <row r="34" spans="1:3">
      <c r="A34" s="19" t="s">
        <v>33</v>
      </c>
      <c r="B34" s="19" t="s">
        <v>34</v>
      </c>
      <c r="C34" s="108"/>
    </row>
    <row r="35" spans="1:3">
      <c r="A35" s="19" t="s">
        <v>35</v>
      </c>
      <c r="B35" s="19" t="s">
        <v>36</v>
      </c>
      <c r="C35" s="108"/>
    </row>
    <row r="36" spans="1:3">
      <c r="A36" s="19" t="s">
        <v>37</v>
      </c>
      <c r="B36" s="19" t="s">
        <v>49</v>
      </c>
      <c r="C36" s="108"/>
    </row>
    <row r="37" spans="1:3" ht="15" customHeight="1" thickBot="1">
      <c r="A37" s="7" t="s">
        <v>39</v>
      </c>
      <c r="B37" s="7" t="s">
        <v>50</v>
      </c>
      <c r="C37" s="106"/>
    </row>
    <row r="38" spans="1:3">
      <c r="A38" s="6" t="s">
        <v>17</v>
      </c>
      <c r="B38" s="6" t="s">
        <v>18</v>
      </c>
      <c r="C38" s="107" t="s">
        <v>57</v>
      </c>
    </row>
    <row r="39" spans="1:3" ht="15" customHeight="1">
      <c r="A39" s="6" t="s">
        <v>19</v>
      </c>
      <c r="B39" s="6" t="s">
        <v>52</v>
      </c>
      <c r="C39" s="105"/>
    </row>
    <row r="40" spans="1:3">
      <c r="A40" s="6" t="s">
        <v>21</v>
      </c>
      <c r="B40" s="6" t="s">
        <v>53</v>
      </c>
      <c r="C40" s="105"/>
    </row>
    <row r="41" spans="1:3">
      <c r="A41" s="6" t="s">
        <v>23</v>
      </c>
      <c r="B41" s="6" t="s">
        <v>24</v>
      </c>
      <c r="C41" s="105"/>
    </row>
    <row r="42" spans="1:3">
      <c r="A42" s="6" t="s">
        <v>25</v>
      </c>
      <c r="B42" s="6" t="s">
        <v>54</v>
      </c>
      <c r="C42" s="105"/>
    </row>
    <row r="43" spans="1:3" ht="26.4">
      <c r="A43" s="6" t="s">
        <v>27</v>
      </c>
      <c r="B43" s="6" t="s">
        <v>28</v>
      </c>
      <c r="C43" s="105"/>
    </row>
    <row r="44" spans="1:3">
      <c r="A44" s="6" t="s">
        <v>29</v>
      </c>
      <c r="B44" s="6" t="s">
        <v>30</v>
      </c>
      <c r="C44" s="105"/>
    </row>
    <row r="45" spans="1:3">
      <c r="A45" s="6" t="s">
        <v>31</v>
      </c>
      <c r="B45" s="6" t="s">
        <v>32</v>
      </c>
      <c r="C45" s="105"/>
    </row>
    <row r="46" spans="1:3">
      <c r="A46" s="6" t="s">
        <v>33</v>
      </c>
      <c r="B46" s="6" t="s">
        <v>34</v>
      </c>
      <c r="C46" s="105"/>
    </row>
    <row r="47" spans="1:3">
      <c r="A47" s="6" t="s">
        <v>35</v>
      </c>
      <c r="B47" s="6" t="s">
        <v>36</v>
      </c>
      <c r="C47" s="105"/>
    </row>
    <row r="48" spans="1:3">
      <c r="A48" s="6" t="s">
        <v>37</v>
      </c>
      <c r="B48" s="6" t="s">
        <v>55</v>
      </c>
      <c r="C48" s="105"/>
    </row>
    <row r="49" spans="1:3" ht="20.25" customHeight="1" thickBot="1">
      <c r="A49" s="7" t="s">
        <v>39</v>
      </c>
      <c r="B49" s="7" t="s">
        <v>56</v>
      </c>
      <c r="C49" s="106"/>
    </row>
    <row r="50" spans="1:3" ht="16.2" thickBot="1">
      <c r="A50" s="98" t="s">
        <v>58</v>
      </c>
      <c r="B50" s="99"/>
      <c r="C50" s="100"/>
    </row>
    <row r="51" spans="1:3">
      <c r="A51" s="6" t="s">
        <v>17</v>
      </c>
      <c r="B51" s="6" t="s">
        <v>59</v>
      </c>
      <c r="C51" s="8" t="s">
        <v>62</v>
      </c>
    </row>
    <row r="52" spans="1:3">
      <c r="A52" s="6" t="s">
        <v>19</v>
      </c>
      <c r="B52" s="6" t="s">
        <v>20</v>
      </c>
      <c r="C52" s="8" t="s">
        <v>63</v>
      </c>
    </row>
    <row r="53" spans="1:3">
      <c r="A53" s="6" t="s">
        <v>21</v>
      </c>
      <c r="B53" s="6" t="s">
        <v>22</v>
      </c>
      <c r="C53" s="8"/>
    </row>
    <row r="54" spans="1:3">
      <c r="A54" s="6" t="s">
        <v>23</v>
      </c>
      <c r="B54" s="6" t="s">
        <v>24</v>
      </c>
      <c r="C54" s="4"/>
    </row>
    <row r="55" spans="1:3">
      <c r="A55" s="6" t="s">
        <v>25</v>
      </c>
      <c r="B55" s="6" t="s">
        <v>26</v>
      </c>
      <c r="C55" s="4"/>
    </row>
    <row r="56" spans="1:3" ht="26.4">
      <c r="A56" s="6" t="s">
        <v>27</v>
      </c>
      <c r="B56" s="6" t="s">
        <v>28</v>
      </c>
      <c r="C56" s="4"/>
    </row>
    <row r="57" spans="1:3">
      <c r="A57" s="6" t="s">
        <v>29</v>
      </c>
      <c r="B57" s="6" t="s">
        <v>30</v>
      </c>
      <c r="C57" s="9"/>
    </row>
    <row r="58" spans="1:3">
      <c r="A58" s="6" t="s">
        <v>31</v>
      </c>
      <c r="B58" s="6" t="s">
        <v>32</v>
      </c>
      <c r="C58" s="9"/>
    </row>
    <row r="59" spans="1:3">
      <c r="A59" s="6" t="s">
        <v>33</v>
      </c>
      <c r="B59" s="6" t="s">
        <v>34</v>
      </c>
      <c r="C59" s="9"/>
    </row>
    <row r="60" spans="1:3">
      <c r="A60" s="6" t="s">
        <v>35</v>
      </c>
      <c r="B60" s="6" t="s">
        <v>36</v>
      </c>
      <c r="C60" s="9"/>
    </row>
    <row r="61" spans="1:3">
      <c r="A61" s="6" t="s">
        <v>37</v>
      </c>
      <c r="B61" s="6" t="s">
        <v>60</v>
      </c>
      <c r="C61" s="9"/>
    </row>
    <row r="62" spans="1:3" ht="29.25" customHeight="1" thickBot="1">
      <c r="A62" s="7" t="s">
        <v>39</v>
      </c>
      <c r="B62" s="7" t="s">
        <v>61</v>
      </c>
      <c r="C62" s="10"/>
    </row>
    <row r="63" spans="1:3">
      <c r="A63" s="11"/>
    </row>
    <row r="64" spans="1:3">
      <c r="A64" s="6" t="s">
        <v>17</v>
      </c>
      <c r="B64" s="6" t="s">
        <v>64</v>
      </c>
      <c r="C64" s="105" t="s">
        <v>67</v>
      </c>
    </row>
    <row r="65" spans="1:3">
      <c r="A65" s="6" t="s">
        <v>19</v>
      </c>
      <c r="B65" s="6" t="s">
        <v>20</v>
      </c>
      <c r="C65" s="105"/>
    </row>
    <row r="66" spans="1:3">
      <c r="A66" s="6" t="s">
        <v>21</v>
      </c>
      <c r="B66" s="6" t="s">
        <v>48</v>
      </c>
      <c r="C66" s="105"/>
    </row>
    <row r="67" spans="1:3">
      <c r="A67" s="6" t="s">
        <v>23</v>
      </c>
      <c r="B67" s="6" t="s">
        <v>24</v>
      </c>
      <c r="C67" s="105"/>
    </row>
    <row r="68" spans="1:3">
      <c r="A68" s="6" t="s">
        <v>25</v>
      </c>
      <c r="B68" s="6" t="s">
        <v>54</v>
      </c>
      <c r="C68" s="105"/>
    </row>
    <row r="69" spans="1:3" ht="26.4">
      <c r="A69" s="6" t="s">
        <v>27</v>
      </c>
      <c r="B69" s="6" t="s">
        <v>65</v>
      </c>
      <c r="C69" s="105"/>
    </row>
    <row r="70" spans="1:3">
      <c r="A70" s="6" t="s">
        <v>29</v>
      </c>
      <c r="B70" s="6" t="s">
        <v>30</v>
      </c>
      <c r="C70" s="105"/>
    </row>
    <row r="71" spans="1:3">
      <c r="A71" s="6" t="s">
        <v>31</v>
      </c>
      <c r="B71" s="6" t="s">
        <v>32</v>
      </c>
      <c r="C71" s="105"/>
    </row>
    <row r="72" spans="1:3">
      <c r="A72" s="6" t="s">
        <v>33</v>
      </c>
      <c r="B72" s="6" t="s">
        <v>34</v>
      </c>
      <c r="C72" s="105"/>
    </row>
    <row r="73" spans="1:3">
      <c r="A73" s="6" t="s">
        <v>35</v>
      </c>
      <c r="B73" s="6" t="s">
        <v>36</v>
      </c>
      <c r="C73" s="105"/>
    </row>
    <row r="74" spans="1:3">
      <c r="A74" s="6" t="s">
        <v>37</v>
      </c>
      <c r="B74" s="6" t="s">
        <v>55</v>
      </c>
      <c r="C74" s="105"/>
    </row>
    <row r="75" spans="1:3" ht="19.5" customHeight="1" thickBot="1">
      <c r="A75" s="7" t="s">
        <v>39</v>
      </c>
      <c r="B75" s="7" t="s">
        <v>66</v>
      </c>
      <c r="C75" s="106"/>
    </row>
    <row r="76" spans="1:3" ht="9.75" customHeight="1" thickBot="1">
      <c r="A76" s="7"/>
      <c r="B76" s="7"/>
      <c r="C76" s="17"/>
    </row>
    <row r="77" spans="1:3" ht="21" customHeight="1" thickBot="1">
      <c r="A77" s="101" t="s">
        <v>80</v>
      </c>
      <c r="B77" s="102"/>
      <c r="C77" s="103"/>
    </row>
    <row r="78" spans="1:3">
      <c r="A78" s="6" t="s">
        <v>17</v>
      </c>
      <c r="B78" s="6" t="s">
        <v>68</v>
      </c>
      <c r="C78" s="8" t="s">
        <v>71</v>
      </c>
    </row>
    <row r="79" spans="1:3">
      <c r="A79" s="6" t="s">
        <v>19</v>
      </c>
      <c r="B79" s="6" t="s">
        <v>20</v>
      </c>
      <c r="C79" s="8" t="s">
        <v>42</v>
      </c>
    </row>
    <row r="80" spans="1:3">
      <c r="A80" s="6" t="s">
        <v>21</v>
      </c>
      <c r="B80" s="6" t="s">
        <v>69</v>
      </c>
      <c r="C80" s="8"/>
    </row>
    <row r="81" spans="1:3">
      <c r="A81" s="6" t="s">
        <v>23</v>
      </c>
      <c r="B81" s="6" t="s">
        <v>24</v>
      </c>
      <c r="C81" s="8"/>
    </row>
    <row r="82" spans="1:3">
      <c r="A82" s="6" t="s">
        <v>25</v>
      </c>
      <c r="B82" s="6" t="s">
        <v>26</v>
      </c>
      <c r="C82" s="12"/>
    </row>
    <row r="83" spans="1:3" ht="26.4">
      <c r="A83" s="6" t="s">
        <v>27</v>
      </c>
      <c r="B83" s="6" t="s">
        <v>28</v>
      </c>
      <c r="C83" s="12"/>
    </row>
    <row r="84" spans="1:3">
      <c r="A84" s="6" t="s">
        <v>29</v>
      </c>
      <c r="B84" s="6" t="s">
        <v>30</v>
      </c>
      <c r="C84" s="12"/>
    </row>
    <row r="85" spans="1:3">
      <c r="A85" s="6" t="s">
        <v>31</v>
      </c>
      <c r="B85" s="6" t="s">
        <v>32</v>
      </c>
      <c r="C85" s="12"/>
    </row>
    <row r="86" spans="1:3">
      <c r="A86" s="6" t="s">
        <v>33</v>
      </c>
      <c r="B86" s="6" t="s">
        <v>34</v>
      </c>
      <c r="C86" s="12"/>
    </row>
    <row r="87" spans="1:3">
      <c r="A87" s="6" t="s">
        <v>35</v>
      </c>
      <c r="B87" s="6" t="s">
        <v>36</v>
      </c>
      <c r="C87" s="12"/>
    </row>
    <row r="88" spans="1:3">
      <c r="A88" s="6" t="s">
        <v>37</v>
      </c>
      <c r="B88" s="6" t="s">
        <v>60</v>
      </c>
      <c r="C88" s="12"/>
    </row>
    <row r="89" spans="1:3" ht="17.25" customHeight="1" thickBot="1">
      <c r="A89" s="7" t="s">
        <v>39</v>
      </c>
      <c r="B89" s="7" t="s">
        <v>70</v>
      </c>
      <c r="C89" s="13"/>
    </row>
    <row r="90" spans="1:3" ht="21" customHeight="1"/>
    <row r="91" spans="1:3" ht="14.25" customHeight="1">
      <c r="B91" s="15" t="s">
        <v>72</v>
      </c>
      <c r="C91" s="14" t="s">
        <v>76</v>
      </c>
    </row>
    <row r="92" spans="1:3">
      <c r="B92" s="16" t="s">
        <v>73</v>
      </c>
      <c r="C92" s="6" t="s">
        <v>77</v>
      </c>
    </row>
    <row r="93" spans="1:3">
      <c r="B93" s="20" t="s">
        <v>88</v>
      </c>
      <c r="C93" s="21" t="s">
        <v>82</v>
      </c>
    </row>
    <row r="94" spans="1:3">
      <c r="A94" s="104" t="s">
        <v>81</v>
      </c>
      <c r="B94" s="16" t="s">
        <v>73</v>
      </c>
      <c r="C94" s="6" t="s">
        <v>77</v>
      </c>
    </row>
    <row r="95" spans="1:3" ht="26.4">
      <c r="A95" s="104"/>
      <c r="B95" s="20" t="s">
        <v>83</v>
      </c>
      <c r="C95" s="21" t="s">
        <v>84</v>
      </c>
    </row>
    <row r="96" spans="1:3">
      <c r="A96" s="104"/>
      <c r="B96" s="16" t="s">
        <v>74</v>
      </c>
      <c r="C96" s="6" t="s">
        <v>78</v>
      </c>
    </row>
    <row r="97" spans="2:3" ht="15.75" customHeight="1">
      <c r="B97" s="20" t="s">
        <v>85</v>
      </c>
      <c r="C97" s="21" t="s">
        <v>86</v>
      </c>
    </row>
    <row r="98" spans="2:3">
      <c r="B98" s="16" t="s">
        <v>75</v>
      </c>
      <c r="C98" s="6" t="s">
        <v>79</v>
      </c>
    </row>
    <row r="99" spans="2:3">
      <c r="B99" s="20" t="s">
        <v>89</v>
      </c>
      <c r="C99" s="21" t="s">
        <v>87</v>
      </c>
    </row>
  </sheetData>
  <sheetProtection sheet="1" objects="1" scenarios="1" selectLockedCells="1"/>
  <mergeCells count="8">
    <mergeCell ref="A1:C1"/>
    <mergeCell ref="A50:C50"/>
    <mergeCell ref="A77:C77"/>
    <mergeCell ref="A94:A96"/>
    <mergeCell ref="C14:C25"/>
    <mergeCell ref="C26:C37"/>
    <mergeCell ref="C38:C49"/>
    <mergeCell ref="C64:C75"/>
  </mergeCells>
  <printOptions horizontalCentered="1" verticalCentered="1"/>
  <pageMargins left="0.51181102362204722" right="0.51181102362204722" top="0.74803149606299213" bottom="0.70866141732283472" header="0.51181102362204722" footer="0.47244094488188981"/>
  <pageSetup paperSize="9" orientation="landscape" r:id="rId1"/>
  <headerFooter>
    <oddHeader>&amp;L&amp;"Century Gothic,Normal"&amp;10 &amp;K0020608 Route du Corbossier
Champtin 18300 Crézancy-en-Sancerre
Tél : 02 48 79 05 75&amp;C&amp;"Century Gothic,Gras"&amp;10&amp;K990033&amp;A</oddHeader>
    <oddFooter>&amp;L&amp;"Century Gothic,Normal"&amp;9&amp;K002060Paule Amap Beaux Arts Mpl&amp;C&amp;G&amp;R&amp;"Century Gothic,Normal"&amp;9&amp;K002060&amp;P / &amp;N</oddFooter>
  </headerFooter>
  <rowBreaks count="4" manualBreakCount="4">
    <brk id="25" max="16383" man="1"/>
    <brk id="49" max="16383" man="1"/>
    <brk id="75" max="16383" man="1"/>
    <brk id="99" max="16383"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Bon de commande vins bio Dauny</vt:lpstr>
      <vt:lpstr>Vignerons et exploitation</vt:lpstr>
      <vt:lpstr>Descriptif des vins bio Dauny</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Paule</dc:creator>
  <cp:keywords>Vins Dauny</cp:keywords>
  <cp:lastModifiedBy>Paule PRABEL</cp:lastModifiedBy>
  <cp:lastPrinted>2018-10-28T09:55:58Z</cp:lastPrinted>
  <dcterms:created xsi:type="dcterms:W3CDTF">2016-10-30T10:11:58Z</dcterms:created>
  <dcterms:modified xsi:type="dcterms:W3CDTF">2018-10-28T09:56:10Z</dcterms:modified>
</cp:coreProperties>
</file>