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euille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57" i="1" l="1"/>
  <c r="J57" i="1"/>
  <c r="H57" i="1"/>
  <c r="F57" i="1"/>
  <c r="D57" i="1"/>
  <c r="B57" i="1"/>
  <c r="L49" i="1"/>
  <c r="C51" i="1" s="1"/>
  <c r="B45" i="1"/>
  <c r="B25" i="1"/>
  <c r="M20" i="1"/>
  <c r="K20" i="1"/>
  <c r="I20" i="1"/>
  <c r="G20" i="1"/>
  <c r="E20" i="1"/>
  <c r="C20" i="1"/>
  <c r="N20" i="1" s="1"/>
  <c r="M19" i="1"/>
  <c r="K19" i="1"/>
  <c r="I19" i="1"/>
  <c r="G19" i="1"/>
  <c r="E19" i="1"/>
  <c r="C19" i="1"/>
  <c r="N19" i="1" s="1"/>
  <c r="N18" i="1"/>
  <c r="M18" i="1"/>
  <c r="K18" i="1"/>
  <c r="I18" i="1"/>
  <c r="G18" i="1"/>
  <c r="E18" i="1"/>
  <c r="C18" i="1"/>
  <c r="M17" i="1"/>
  <c r="K17" i="1"/>
  <c r="I17" i="1"/>
  <c r="G17" i="1"/>
  <c r="E17" i="1"/>
  <c r="N17" i="1" s="1"/>
  <c r="C17" i="1"/>
  <c r="M16" i="1"/>
  <c r="K16" i="1"/>
  <c r="I16" i="1"/>
  <c r="G16" i="1"/>
  <c r="E16" i="1"/>
  <c r="C16" i="1"/>
  <c r="N16" i="1" s="1"/>
  <c r="M15" i="1"/>
  <c r="K15" i="1"/>
  <c r="I15" i="1"/>
  <c r="G15" i="1"/>
  <c r="E15" i="1"/>
  <c r="C15" i="1"/>
  <c r="N15" i="1" s="1"/>
  <c r="N14" i="1"/>
  <c r="M14" i="1"/>
  <c r="K14" i="1"/>
  <c r="I14" i="1"/>
  <c r="G14" i="1"/>
  <c r="E14" i="1"/>
  <c r="C14" i="1"/>
  <c r="M13" i="1"/>
  <c r="K13" i="1"/>
  <c r="I13" i="1"/>
  <c r="G13" i="1"/>
  <c r="E13" i="1"/>
  <c r="N13" i="1" s="1"/>
  <c r="C13" i="1"/>
  <c r="N23" i="1" l="1"/>
  <c r="H51" i="1"/>
  <c r="N51" i="1"/>
  <c r="N25" i="1" l="1"/>
  <c r="H49" i="1" s="1"/>
  <c r="C25" i="1"/>
  <c r="C49" i="1"/>
</calcChain>
</file>

<file path=xl/sharedStrings.xml><?xml version="1.0" encoding="utf-8"?>
<sst xmlns="http://schemas.openxmlformats.org/spreadsheetml/2006/main" count="60" uniqueCount="50">
  <si>
    <t> AMAPOLA  Artix – MIEL – POLLEN - PROPOLIS
Durée du contrat : 15 Avril 2021 au 14 Octobre 2021</t>
  </si>
  <si>
    <t>Nom et prénom de l’adhérent</t>
  </si>
  <si>
    <t>Adresse</t>
  </si>
  <si>
    <t>Téléphone</t>
  </si>
  <si>
    <t>Courriel</t>
  </si>
  <si>
    <t>S’engage en son nom à régler d’avance l’achat de Miel ou Pollen ou Propolis à Sylvain MASSEILLOU et à respecter la charte des AMAP®. 
Sylvain MASSEILLOU s’engage à respecter la charte des AMAP®.</t>
  </si>
  <si>
    <t>MIEL – POLLEN – PROPOLIS – CIRE</t>
  </si>
  <si>
    <t>Produits - Quantités</t>
  </si>
  <si>
    <t>TOTAL</t>
  </si>
  <si>
    <t>Quantité</t>
  </si>
  <si>
    <t>Prix</t>
  </si>
  <si>
    <r>
      <rPr>
        <b/>
        <sz val="9"/>
        <rFont val="Times New Roman"/>
        <family val="1"/>
        <charset val="1"/>
      </rPr>
      <t xml:space="preserve">Miel toutes fleurs  -  Pot 500 g
</t>
    </r>
    <r>
      <rPr>
        <b/>
        <sz val="9"/>
        <color rgb="FF0066B3"/>
        <rFont val="Times New Roman"/>
        <family val="1"/>
        <charset val="1"/>
      </rPr>
      <t>Prix 7 €</t>
    </r>
  </si>
  <si>
    <r>
      <rPr>
        <b/>
        <sz val="9"/>
        <rFont val="Times New Roman"/>
        <family val="1"/>
        <charset val="1"/>
      </rPr>
      <t xml:space="preserve">Miel de Printemps (crémeux, Colza)
Pot 500g – </t>
    </r>
    <r>
      <rPr>
        <b/>
        <sz val="9"/>
        <color rgb="FF0066B3"/>
        <rFont val="Times New Roman"/>
        <family val="1"/>
        <charset val="1"/>
      </rPr>
      <t>Prix 6,5 €</t>
    </r>
  </si>
  <si>
    <r>
      <rPr>
        <b/>
        <sz val="9"/>
        <rFont val="Times New Roman"/>
        <family val="1"/>
        <charset val="1"/>
      </rPr>
      <t xml:space="preserve">Miel de Tilleul
Pot 500 g - </t>
    </r>
    <r>
      <rPr>
        <b/>
        <sz val="9"/>
        <color rgb="FF0066B3"/>
        <rFont val="Times New Roman"/>
        <family val="1"/>
        <charset val="1"/>
      </rPr>
      <t>Prix 8 €</t>
    </r>
  </si>
  <si>
    <r>
      <rPr>
        <b/>
        <sz val="9"/>
        <rFont val="Times New Roman"/>
        <family val="1"/>
        <charset val="1"/>
      </rPr>
      <t xml:space="preserve">Miel de Montagne - Pot 500 g
</t>
    </r>
    <r>
      <rPr>
        <b/>
        <sz val="9"/>
        <color rgb="FF0066B3"/>
        <rFont val="Times New Roman"/>
        <family val="1"/>
        <charset val="1"/>
      </rPr>
      <t>Prix 8 €</t>
    </r>
  </si>
  <si>
    <r>
      <rPr>
        <b/>
        <sz val="9"/>
        <rFont val="Times New Roman"/>
        <family val="1"/>
        <charset val="1"/>
      </rPr>
      <t xml:space="preserve">Pollen frais congelé - Pot 240 g
</t>
    </r>
    <r>
      <rPr>
        <b/>
        <sz val="9"/>
        <color rgb="FF0066B3"/>
        <rFont val="Times New Roman"/>
        <family val="1"/>
        <charset val="1"/>
      </rPr>
      <t>Prix 10 €</t>
    </r>
  </si>
  <si>
    <r>
      <rPr>
        <b/>
        <sz val="9"/>
        <rFont val="Times New Roman"/>
        <family val="1"/>
        <charset val="1"/>
      </rPr>
      <t xml:space="preserve">Pain d’épice
</t>
    </r>
    <r>
      <rPr>
        <b/>
        <sz val="9"/>
        <color rgb="FF0066B3"/>
        <rFont val="Times New Roman"/>
        <family val="1"/>
        <charset val="1"/>
      </rPr>
      <t>Prix  5,5 €</t>
    </r>
  </si>
  <si>
    <r>
      <rPr>
        <b/>
        <sz val="9"/>
        <rFont val="Times New Roman"/>
        <family val="1"/>
        <charset val="1"/>
      </rPr>
      <t xml:space="preserve">PROPOLIS
Flacon de teinture mère de Propolis
20 ml  -  </t>
    </r>
    <r>
      <rPr>
        <b/>
        <sz val="9"/>
        <color rgb="FF0066B3"/>
        <rFont val="Times New Roman"/>
        <family val="1"/>
        <charset val="1"/>
      </rPr>
      <t>Prix 12 €</t>
    </r>
  </si>
  <si>
    <r>
      <rPr>
        <b/>
        <sz val="9"/>
        <rFont val="Times New Roman"/>
        <family val="1"/>
        <charset val="1"/>
      </rPr>
      <t xml:space="preserve">Cire d’opercules (30 g)
</t>
    </r>
    <r>
      <rPr>
        <b/>
        <sz val="9"/>
        <color rgb="FF0066B3"/>
        <rFont val="Times New Roman"/>
        <family val="1"/>
      </rPr>
      <t>Prix 2 €</t>
    </r>
  </si>
  <si>
    <t xml:space="preserve">Nombre de chèques (1, 2 ou 3) </t>
  </si>
  <si>
    <t>Montant Total de la commande</t>
  </si>
  <si>
    <t xml:space="preserve">Dont TVA à 5,5 % : </t>
  </si>
  <si>
    <t>Les chèques sont remis à une des personnes responsables du contrat  MIEL </t>
  </si>
  <si>
    <t>- Au moment de la signature du contrat à l’ordre de M. Sylvain MASSEILLOU </t>
  </si>
  <si>
    <r>
      <rPr>
        <b/>
        <sz val="9"/>
        <rFont val="Times New Roman"/>
        <family val="1"/>
        <charset val="1"/>
      </rPr>
      <t xml:space="preserve">- Transmis au producteur au </t>
    </r>
    <r>
      <rPr>
        <b/>
        <u/>
        <sz val="9"/>
        <rFont val="Times New Roman"/>
        <family val="1"/>
        <charset val="1"/>
      </rPr>
      <t>début du contrat</t>
    </r>
    <r>
      <rPr>
        <b/>
        <sz val="9"/>
        <rFont val="Times New Roman"/>
        <family val="1"/>
        <charset val="1"/>
      </rPr>
      <t xml:space="preserve"> (1 chèque), </t>
    </r>
    <r>
      <rPr>
        <b/>
        <u/>
        <sz val="9"/>
        <rFont val="Times New Roman"/>
        <family val="1"/>
        <charset val="1"/>
      </rPr>
      <t>tous les deux mois</t>
    </r>
    <r>
      <rPr>
        <b/>
        <sz val="9"/>
        <rFont val="Times New Roman"/>
        <family val="1"/>
        <charset val="1"/>
      </rPr>
      <t xml:space="preserve"> (3 chèques)</t>
    </r>
  </si>
  <si>
    <t>- Les chèques seront encaissés : avril (1 chèque) – avril et juillet (2 chèques) – avril, juin et août (3 chèques)</t>
  </si>
  <si>
    <t>Date et signature de l’adhérent :</t>
  </si>
  <si>
    <t>Date et signature du producteur :</t>
  </si>
  <si>
    <t>REÇU – CONTRAT D’ENGAGEMENT</t>
  </si>
  <si>
    <r>
      <rPr>
        <sz val="9"/>
        <rFont val="Arial"/>
        <family val="2"/>
        <charset val="1"/>
      </rPr>
      <t xml:space="preserve"> </t>
    </r>
    <r>
      <rPr>
        <b/>
        <sz val="9"/>
        <rFont val="Times New Roman"/>
        <family val="1"/>
        <charset val="1"/>
      </rPr>
      <t> AMAPOLA   Artix – MIEL et POLLEN et PROPOLIS</t>
    </r>
  </si>
  <si>
    <t>http://amapola.eklablog.com/</t>
  </si>
  <si>
    <t>Durée du Contrat : du 15 avril 2021 au 14 Octobre 2021</t>
  </si>
  <si>
    <t>Serge Capot en charge du contrat « Miel, Pollen, Propolis », atteste avoir reçu de l’Amapolien</t>
  </si>
  <si>
    <t xml:space="preserve">(Votre nom et Prénom) : </t>
  </si>
  <si>
    <t>pour confirmation de son engagement d’achat de Miel, Pollen et Propolis  à  M. Sylvain MASSEILLOU </t>
  </si>
  <si>
    <t xml:space="preserve">Un règlement de  </t>
  </si>
  <si>
    <t>dont TVA 5,5 %</t>
  </si>
  <si>
    <t xml:space="preserve"> encaissé en</t>
  </si>
  <si>
    <t xml:space="preserve"> chèque(s)</t>
  </si>
  <si>
    <t xml:space="preserve">1 Chèque de (avril)  </t>
  </si>
  <si>
    <t>2 chèques de (avril et juillet)</t>
  </si>
  <si>
    <t>3 chèques de (avril, juin et août)</t>
  </si>
  <si>
    <t>Date et signature d’une des personnes en charge du contrat :</t>
  </si>
  <si>
    <t xml:space="preserve">Livraison sous le préau de l’école élémentaire Jean Moulin d’Artix de 18 h 50 à 19 h 30, les mardis soir : </t>
  </si>
  <si>
    <t xml:space="preserve">Dates de distribution </t>
  </si>
  <si>
    <t>Rappel commande</t>
  </si>
  <si>
    <t xml:space="preserve">Personnes relais : </t>
  </si>
  <si>
    <t>Serge CAPOT : 05.59.83.38.96 /  06.42.11.40.22  -  sercapot@orange.fr</t>
  </si>
  <si>
    <t xml:space="preserve">                        </t>
  </si>
  <si>
    <t>NB : Tout produit non récupéré est donné au C.C.A.S.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</si>
</sst>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.00\ [$€-40C];[Red]\-#,##0.00\ [$€-40C]"/>
  </numFmts>
  <fonts count="18" x14ac:knownFonts="1">
    <font>
      <sz val="10"/>
      <name val="Arial"/>
      <family val="2"/>
      <charset val="1"/>
    </font>
    <font>
      <b/>
      <sz val="13"/>
      <color rgb="FF943634"/>
      <name val="Times New Roman"/>
      <family val="1"/>
      <charset val="1"/>
    </font>
    <font>
      <b/>
      <sz val="9"/>
      <name val="Times New Roman"/>
      <family val="1"/>
      <charset val="1"/>
    </font>
    <font>
      <b/>
      <sz val="12"/>
      <color rgb="FFF58220"/>
      <name val="Arial"/>
      <family val="2"/>
      <charset val="1"/>
    </font>
    <font>
      <b/>
      <sz val="8"/>
      <name val="Times New Roman"/>
      <family val="1"/>
      <charset val="1"/>
    </font>
    <font>
      <b/>
      <sz val="6"/>
      <name val="Times New Roman"/>
      <family val="1"/>
      <charset val="1"/>
    </font>
    <font>
      <b/>
      <sz val="9"/>
      <color rgb="FF0066B3"/>
      <name val="Times New Roman"/>
      <family val="1"/>
      <charset val="1"/>
    </font>
    <font>
      <sz val="9"/>
      <name val="Calibri"/>
      <family val="1"/>
      <charset val="1"/>
    </font>
    <font>
      <sz val="9"/>
      <name val="Times New Roman"/>
      <family val="1"/>
      <charset val="1"/>
    </font>
    <font>
      <b/>
      <sz val="9"/>
      <color rgb="FF0066B3"/>
      <name val="Times New Roman"/>
      <family val="1"/>
    </font>
    <font>
      <b/>
      <sz val="10"/>
      <name val="Times New Roman"/>
      <family val="1"/>
      <charset val="1"/>
    </font>
    <font>
      <b/>
      <u/>
      <sz val="9"/>
      <name val="Times New Roman"/>
      <family val="1"/>
      <charset val="1"/>
    </font>
    <font>
      <b/>
      <u/>
      <sz val="10"/>
      <name val="Times New Roman"/>
      <family val="1"/>
      <charset val="1"/>
    </font>
    <font>
      <sz val="9"/>
      <name val="Arial"/>
      <family val="2"/>
      <charset val="1"/>
    </font>
    <font>
      <sz val="9"/>
      <color rgb="FF0000FF"/>
      <name val="Calibri"/>
      <family val="1"/>
      <charset val="1"/>
    </font>
    <font>
      <b/>
      <sz val="9"/>
      <name val="Arial"/>
      <family val="2"/>
      <charset val="1"/>
    </font>
    <font>
      <b/>
      <sz val="9"/>
      <color rgb="FF0000FF"/>
      <name val="Times New Roman"/>
      <family val="1"/>
      <charset val="1"/>
    </font>
    <font>
      <b/>
      <u/>
      <sz val="9"/>
      <color rgb="FF943634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450"/>
        <bgColor rgb="FFFFFF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/>
    </xf>
    <xf numFmtId="0" fontId="8" fillId="2" borderId="0" xfId="0" applyFont="1" applyFill="1" applyAlignment="1" applyProtection="1">
      <alignment horizontal="center"/>
      <protection locked="0"/>
    </xf>
    <xf numFmtId="0" fontId="2" fillId="0" borderId="0" xfId="0" applyFont="1"/>
    <xf numFmtId="165" fontId="10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left" indent="15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0" fillId="0" borderId="2" xfId="0" applyBorder="1"/>
    <xf numFmtId="0" fontId="11" fillId="0" borderId="0" xfId="0" applyFont="1" applyAlignment="1">
      <alignment horizontal="left"/>
    </xf>
    <xf numFmtId="0" fontId="10" fillId="0" borderId="0" xfId="0" applyFont="1"/>
    <xf numFmtId="0" fontId="1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1" xfId="0" applyFont="1" applyBorder="1" applyAlignment="1">
      <alignment horizontal="justify"/>
    </xf>
    <xf numFmtId="0" fontId="16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43634"/>
      <rgbColor rgb="FFFFFFCC"/>
      <rgbColor rgb="FFCCFFFF"/>
      <rgbColor rgb="FF660066"/>
      <rgbColor rgb="FFFF8080"/>
      <rgbColor rgb="FF0066B3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45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5822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189720</xdr:colOff>
      <xdr:row>0</xdr:row>
      <xdr:rowOff>24480</xdr:rowOff>
    </xdr:from>
    <xdr:to>
      <xdr:col>0</xdr:col>
      <xdr:colOff>691920</xdr:colOff>
      <xdr:row>1</xdr:row>
      <xdr:rowOff>129600</xdr:rowOff>
    </xdr:to>
    <xdr:pic>
      <xdr:nvPicPr>
        <xdr:cNvPr id="2" name="il_fi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720" y="24480"/>
          <a:ext cx="502200" cy="484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1239120</xdr:colOff>
      <xdr:row>57</xdr:row>
      <xdr:rowOff>95040</xdr:rowOff>
    </xdr:from>
    <xdr:to>
      <xdr:col>0</xdr:col>
      <xdr:colOff>1596600</xdr:colOff>
      <xdr:row>60</xdr:row>
      <xdr:rowOff>91080</xdr:rowOff>
    </xdr:to>
    <xdr:pic>
      <xdr:nvPicPr>
        <xdr:cNvPr id="3" name="Imag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1239120" y="10650600"/>
          <a:ext cx="357480" cy="481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12</xdr:col>
      <xdr:colOff>217800</xdr:colOff>
      <xdr:row>0</xdr:row>
      <xdr:rowOff>278280</xdr:rowOff>
    </xdr:from>
    <xdr:to>
      <xdr:col>13</xdr:col>
      <xdr:colOff>311400</xdr:colOff>
      <xdr:row>6</xdr:row>
      <xdr:rowOff>114480</xdr:rowOff>
    </xdr:to>
    <xdr:pic>
      <xdr:nvPicPr>
        <xdr:cNvPr id="4" name="Imag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7605720" y="278280"/>
          <a:ext cx="577440" cy="1024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12</xdr:col>
      <xdr:colOff>446400</xdr:colOff>
      <xdr:row>29</xdr:row>
      <xdr:rowOff>158760</xdr:rowOff>
    </xdr:from>
    <xdr:to>
      <xdr:col>13</xdr:col>
      <xdr:colOff>539640</xdr:colOff>
      <xdr:row>34</xdr:row>
      <xdr:rowOff>33840</xdr:rowOff>
    </xdr:to>
    <xdr:pic>
      <xdr:nvPicPr>
        <xdr:cNvPr id="5" name="Image 3"/>
        <xdr:cNvPicPr/>
      </xdr:nvPicPr>
      <xdr:blipFill>
        <a:blip xmlns:r="http://schemas.openxmlformats.org/officeDocument/2006/relationships" r:embed="rId4"/>
        <a:stretch/>
      </xdr:blipFill>
      <xdr:spPr>
        <a:xfrm>
          <a:off x="7834320" y="6405840"/>
          <a:ext cx="577080" cy="625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306360</xdr:colOff>
      <xdr:row>28</xdr:row>
      <xdr:rowOff>125640</xdr:rowOff>
    </xdr:from>
    <xdr:to>
      <xdr:col>12</xdr:col>
      <xdr:colOff>411840</xdr:colOff>
      <xdr:row>31</xdr:row>
      <xdr:rowOff>118800</xdr:rowOff>
    </xdr:to>
    <xdr:sp macro="" textlink="">
      <xdr:nvSpPr>
        <xdr:cNvPr id="6" name="CustomShape 1"/>
        <xdr:cNvSpPr/>
      </xdr:nvSpPr>
      <xdr:spPr>
        <a:xfrm>
          <a:off x="5819760" y="6210720"/>
          <a:ext cx="1980000" cy="478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953735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ercapot@orange.fr" TargetMode="External"/><Relationship Id="rId1" Type="http://schemas.openxmlformats.org/officeDocument/2006/relationships/hyperlink" Target="http://amapola.eklablo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Normal="100" workbookViewId="0">
      <selection activeCell="B13" sqref="B13"/>
    </sheetView>
  </sheetViews>
  <sheetFormatPr baseColWidth="10" defaultColWidth="11.5703125" defaultRowHeight="12.75" x14ac:dyDescent="0.2"/>
  <cols>
    <col min="1" max="1" width="29.42578125" customWidth="1"/>
    <col min="2" max="2" width="6.85546875" customWidth="1"/>
    <col min="3" max="3" width="7.28515625" customWidth="1"/>
    <col min="4" max="5" width="6.7109375" customWidth="1"/>
    <col min="6" max="6" width="8.28515625" customWidth="1"/>
    <col min="7" max="7" width="6.7109375" customWidth="1"/>
    <col min="8" max="8" width="6.140625" customWidth="1"/>
    <col min="9" max="9" width="7.5703125" customWidth="1"/>
    <col min="10" max="10" width="6.140625" customWidth="1"/>
    <col min="11" max="11" width="7.5703125" customWidth="1"/>
    <col min="12" max="12" width="5.28515625" customWidth="1"/>
    <col min="13" max="13" width="6.85546875" customWidth="1"/>
    <col min="14" max="14" width="8.28515625" customWidth="1"/>
  </cols>
  <sheetData>
    <row r="1" spans="1:14" ht="29.8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3" spans="1:14" x14ac:dyDescent="0.2">
      <c r="A3" s="13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4"/>
      <c r="N3" s="14"/>
    </row>
    <row r="4" spans="1:14" x14ac:dyDescent="0.2">
      <c r="A4" s="13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4"/>
      <c r="N4" s="14"/>
    </row>
    <row r="5" spans="1:14" x14ac:dyDescent="0.2">
      <c r="A5" s="13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4"/>
      <c r="N5" s="14"/>
    </row>
    <row r="6" spans="1:14" x14ac:dyDescent="0.2">
      <c r="A6" s="13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4"/>
      <c r="N6" s="14"/>
    </row>
    <row r="7" spans="1:14" ht="14.45" customHeight="1" x14ac:dyDescent="0.2"/>
    <row r="8" spans="1:14" ht="22.5" customHeight="1" x14ac:dyDescent="0.2">
      <c r="A8" s="9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10" spans="1:14" ht="15.75" x14ac:dyDescent="0.2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A11" s="7" t="s">
        <v>7</v>
      </c>
      <c r="B11" s="6">
        <v>44306</v>
      </c>
      <c r="C11" s="6"/>
      <c r="D11" s="6">
        <v>44334</v>
      </c>
      <c r="E11" s="6"/>
      <c r="F11" s="6">
        <v>44362</v>
      </c>
      <c r="G11" s="6"/>
      <c r="H11" s="6">
        <v>44397</v>
      </c>
      <c r="I11" s="6"/>
      <c r="J11" s="6">
        <v>44425</v>
      </c>
      <c r="K11" s="6"/>
      <c r="L11" s="6">
        <v>44460</v>
      </c>
      <c r="M11" s="6"/>
      <c r="N11" s="7" t="s">
        <v>8</v>
      </c>
    </row>
    <row r="12" spans="1:14" x14ac:dyDescent="0.2">
      <c r="A12" s="7"/>
      <c r="B12" s="15" t="s">
        <v>9</v>
      </c>
      <c r="C12" s="15" t="s">
        <v>10</v>
      </c>
      <c r="D12" s="15" t="s">
        <v>9</v>
      </c>
      <c r="E12" s="15" t="s">
        <v>10</v>
      </c>
      <c r="F12" s="15" t="s">
        <v>9</v>
      </c>
      <c r="G12" s="15" t="s">
        <v>10</v>
      </c>
      <c r="H12" s="15" t="s">
        <v>9</v>
      </c>
      <c r="I12" s="15" t="s">
        <v>10</v>
      </c>
      <c r="J12" s="15" t="s">
        <v>9</v>
      </c>
      <c r="K12" s="15" t="s">
        <v>10</v>
      </c>
      <c r="L12" s="15" t="s">
        <v>9</v>
      </c>
      <c r="M12" s="15" t="s">
        <v>10</v>
      </c>
      <c r="N12" s="7"/>
    </row>
    <row r="13" spans="1:14" ht="24" x14ac:dyDescent="0.2">
      <c r="A13" s="16" t="s">
        <v>11</v>
      </c>
      <c r="B13" s="17"/>
      <c r="C13" s="18">
        <f>B13*7</f>
        <v>0</v>
      </c>
      <c r="D13" s="17"/>
      <c r="E13" s="18">
        <f>D13*7</f>
        <v>0</v>
      </c>
      <c r="F13" s="17"/>
      <c r="G13" s="18">
        <f>F13*7</f>
        <v>0</v>
      </c>
      <c r="H13" s="17"/>
      <c r="I13" s="18">
        <f>H13*7</f>
        <v>0</v>
      </c>
      <c r="J13" s="17"/>
      <c r="K13" s="18">
        <f>J13*7</f>
        <v>0</v>
      </c>
      <c r="L13" s="17"/>
      <c r="M13" s="18">
        <f>L13*7</f>
        <v>0</v>
      </c>
      <c r="N13" s="19">
        <f t="shared" ref="N13:N20" si="0">SUM(C13,E13,G13,I13,K13,M13)</f>
        <v>0</v>
      </c>
    </row>
    <row r="14" spans="1:14" ht="24" x14ac:dyDescent="0.2">
      <c r="A14" s="16" t="s">
        <v>12</v>
      </c>
      <c r="B14" s="17"/>
      <c r="C14" s="18">
        <f>B14*6.5</f>
        <v>0</v>
      </c>
      <c r="D14" s="17"/>
      <c r="E14" s="18">
        <f>D14*6.5</f>
        <v>0</v>
      </c>
      <c r="F14" s="17"/>
      <c r="G14" s="18">
        <f>F14*6.5</f>
        <v>0</v>
      </c>
      <c r="H14" s="17"/>
      <c r="I14" s="18">
        <f>H14*6.5</f>
        <v>0</v>
      </c>
      <c r="J14" s="17"/>
      <c r="K14" s="18">
        <f>J14*6.5</f>
        <v>0</v>
      </c>
      <c r="L14" s="17"/>
      <c r="M14" s="18">
        <f>L14*6.5</f>
        <v>0</v>
      </c>
      <c r="N14" s="19">
        <f t="shared" si="0"/>
        <v>0</v>
      </c>
    </row>
    <row r="15" spans="1:14" ht="24" x14ac:dyDescent="0.2">
      <c r="A15" s="16" t="s">
        <v>13</v>
      </c>
      <c r="B15" s="17"/>
      <c r="C15" s="18">
        <f>B15*8</f>
        <v>0</v>
      </c>
      <c r="D15" s="17"/>
      <c r="E15" s="18">
        <f>D15*8</f>
        <v>0</v>
      </c>
      <c r="F15" s="17"/>
      <c r="G15" s="18">
        <f>F15*8</f>
        <v>0</v>
      </c>
      <c r="H15" s="17"/>
      <c r="I15" s="18">
        <f>H15*8</f>
        <v>0</v>
      </c>
      <c r="J15" s="17"/>
      <c r="K15" s="18">
        <f>J15*8</f>
        <v>0</v>
      </c>
      <c r="L15" s="17"/>
      <c r="M15" s="18">
        <f>L15*8</f>
        <v>0</v>
      </c>
      <c r="N15" s="19">
        <f t="shared" si="0"/>
        <v>0</v>
      </c>
    </row>
    <row r="16" spans="1:14" ht="24" x14ac:dyDescent="0.2">
      <c r="A16" s="16" t="s">
        <v>14</v>
      </c>
      <c r="B16" s="17"/>
      <c r="C16" s="18">
        <f>B16*8</f>
        <v>0</v>
      </c>
      <c r="D16" s="17"/>
      <c r="E16" s="18">
        <f>D16*8</f>
        <v>0</v>
      </c>
      <c r="F16" s="17"/>
      <c r="G16" s="18">
        <f>F16*8</f>
        <v>0</v>
      </c>
      <c r="H16" s="17"/>
      <c r="I16" s="18">
        <f>H16*8</f>
        <v>0</v>
      </c>
      <c r="J16" s="17"/>
      <c r="K16" s="18">
        <f>J16*8</f>
        <v>0</v>
      </c>
      <c r="L16" s="17"/>
      <c r="M16" s="18">
        <f>L16*8</f>
        <v>0</v>
      </c>
      <c r="N16" s="19">
        <f t="shared" si="0"/>
        <v>0</v>
      </c>
    </row>
    <row r="17" spans="1:14" ht="24" x14ac:dyDescent="0.2">
      <c r="A17" s="16" t="s">
        <v>15</v>
      </c>
      <c r="B17" s="17"/>
      <c r="C17" s="18">
        <f>B17*10</f>
        <v>0</v>
      </c>
      <c r="D17" s="17"/>
      <c r="E17" s="18">
        <f>D17*10</f>
        <v>0</v>
      </c>
      <c r="F17" s="17"/>
      <c r="G17" s="18">
        <f>F17*10</f>
        <v>0</v>
      </c>
      <c r="H17" s="17"/>
      <c r="I17" s="18">
        <f>H17*10</f>
        <v>0</v>
      </c>
      <c r="J17" s="17"/>
      <c r="K17" s="18">
        <f>J17*10</f>
        <v>0</v>
      </c>
      <c r="L17" s="17"/>
      <c r="M17" s="18">
        <f>L17*10</f>
        <v>0</v>
      </c>
      <c r="N17" s="19">
        <f t="shared" si="0"/>
        <v>0</v>
      </c>
    </row>
    <row r="18" spans="1:14" ht="24" x14ac:dyDescent="0.2">
      <c r="A18" s="16" t="s">
        <v>16</v>
      </c>
      <c r="B18" s="17"/>
      <c r="C18" s="18">
        <f>B18*5.5</f>
        <v>0</v>
      </c>
      <c r="D18" s="17"/>
      <c r="E18" s="18">
        <f>D18*5.5</f>
        <v>0</v>
      </c>
      <c r="F18" s="17"/>
      <c r="G18" s="18">
        <f>F18*5.5</f>
        <v>0</v>
      </c>
      <c r="H18" s="17"/>
      <c r="I18" s="18">
        <f>H18*5.5</f>
        <v>0</v>
      </c>
      <c r="J18" s="17"/>
      <c r="K18" s="18">
        <f>J18*5.5</f>
        <v>0</v>
      </c>
      <c r="L18" s="17"/>
      <c r="M18" s="18">
        <f>L18*5.5</f>
        <v>0</v>
      </c>
      <c r="N18" s="19">
        <f t="shared" si="0"/>
        <v>0</v>
      </c>
    </row>
    <row r="19" spans="1:14" ht="36" x14ac:dyDescent="0.2">
      <c r="A19" s="16" t="s">
        <v>17</v>
      </c>
      <c r="B19" s="17"/>
      <c r="C19" s="18">
        <f>B19*12</f>
        <v>0</v>
      </c>
      <c r="D19" s="17"/>
      <c r="E19" s="18">
        <f>D19*12</f>
        <v>0</v>
      </c>
      <c r="F19" s="17"/>
      <c r="G19" s="18">
        <f>F19*12</f>
        <v>0</v>
      </c>
      <c r="H19" s="17"/>
      <c r="I19" s="18">
        <f>H19*12</f>
        <v>0</v>
      </c>
      <c r="J19" s="17"/>
      <c r="K19" s="18">
        <f>J19*12</f>
        <v>0</v>
      </c>
      <c r="L19" s="17"/>
      <c r="M19" s="18">
        <f>L19*12</f>
        <v>0</v>
      </c>
      <c r="N19" s="19">
        <f t="shared" si="0"/>
        <v>0</v>
      </c>
    </row>
    <row r="20" spans="1:14" ht="24" x14ac:dyDescent="0.2">
      <c r="A20" s="16" t="s">
        <v>18</v>
      </c>
      <c r="B20" s="17"/>
      <c r="C20" s="18">
        <f>B20*2</f>
        <v>0</v>
      </c>
      <c r="D20" s="17"/>
      <c r="E20" s="18">
        <f>D20*2</f>
        <v>0</v>
      </c>
      <c r="F20" s="17"/>
      <c r="G20" s="18">
        <f>F20*2</f>
        <v>0</v>
      </c>
      <c r="H20" s="17"/>
      <c r="I20" s="18">
        <f>H20*2</f>
        <v>0</v>
      </c>
      <c r="J20" s="17"/>
      <c r="K20" s="18">
        <f>J20*2</f>
        <v>0</v>
      </c>
      <c r="L20" s="17"/>
      <c r="M20" s="18">
        <f>L20*2</f>
        <v>0</v>
      </c>
      <c r="N20" s="19">
        <f t="shared" si="0"/>
        <v>0</v>
      </c>
    </row>
    <row r="21" spans="1:14" ht="6.2" customHeight="1" x14ac:dyDescent="0.2"/>
    <row r="23" spans="1:14" x14ac:dyDescent="0.2">
      <c r="B23" s="20" t="s">
        <v>19</v>
      </c>
      <c r="C23" s="21"/>
      <c r="I23" s="22" t="s">
        <v>20</v>
      </c>
      <c r="N23" s="23">
        <f>SUM(N13:N20)</f>
        <v>0</v>
      </c>
    </row>
    <row r="24" spans="1:14" x14ac:dyDescent="0.2">
      <c r="B24" s="24"/>
      <c r="D24" s="24"/>
      <c r="I24" s="22"/>
    </row>
    <row r="25" spans="1:14" x14ac:dyDescent="0.2">
      <c r="B25" s="20" t="str">
        <f>"Règlement en "&amp; C23 &amp; IF(C23=1," chèque de "," chèques ")</f>
        <v xml:space="preserve">Règlement en  chèques </v>
      </c>
      <c r="C25" s="25">
        <f>IF(C23=1,N23,IF(C23=2,N23/2,N23/3))</f>
        <v>0</v>
      </c>
      <c r="D25" s="25"/>
      <c r="I25" s="22" t="s">
        <v>21</v>
      </c>
      <c r="N25" s="25">
        <f>N23-N23/1.055</f>
        <v>0</v>
      </c>
    </row>
    <row r="26" spans="1:14" x14ac:dyDescent="0.2">
      <c r="A26" s="26"/>
      <c r="B26" s="25"/>
      <c r="D26" s="24"/>
      <c r="E26" s="22"/>
    </row>
    <row r="27" spans="1:14" x14ac:dyDescent="0.2">
      <c r="A27" s="22"/>
      <c r="B27" s="24"/>
      <c r="D27" s="25"/>
      <c r="E27" s="22"/>
    </row>
    <row r="29" spans="1:14" x14ac:dyDescent="0.2">
      <c r="A29" s="27" t="s">
        <v>22</v>
      </c>
    </row>
    <row r="30" spans="1:14" x14ac:dyDescent="0.2">
      <c r="A30" s="28" t="s">
        <v>23</v>
      </c>
    </row>
    <row r="31" spans="1:14" x14ac:dyDescent="0.2">
      <c r="A31" s="28" t="s">
        <v>24</v>
      </c>
    </row>
    <row r="32" spans="1:14" x14ac:dyDescent="0.2">
      <c r="A32" s="28" t="s">
        <v>25</v>
      </c>
    </row>
    <row r="33" spans="1:14" ht="8.1" customHeight="1" x14ac:dyDescent="0.2"/>
    <row r="34" spans="1:14" x14ac:dyDescent="0.2">
      <c r="A34" s="29" t="s">
        <v>26</v>
      </c>
      <c r="H34" s="30" t="s">
        <v>27</v>
      </c>
    </row>
    <row r="36" spans="1:14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8" spans="1:14" x14ac:dyDescent="0.2">
      <c r="A38" s="5" t="s">
        <v>28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4" t="s">
        <v>29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">
      <c r="A40" s="3" t="s">
        <v>30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">
      <c r="A41" s="5" t="s">
        <v>31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32"/>
    </row>
    <row r="43" spans="1:14" x14ac:dyDescent="0.2">
      <c r="A43" s="30" t="s">
        <v>32</v>
      </c>
    </row>
    <row r="44" spans="1:14" ht="6.2" customHeight="1" x14ac:dyDescent="0.2">
      <c r="A44" s="30"/>
    </row>
    <row r="45" spans="1:14" x14ac:dyDescent="0.2">
      <c r="A45" s="30" t="s">
        <v>33</v>
      </c>
      <c r="B45" s="33" t="str">
        <f>IF(B3="","",B3)</f>
        <v/>
      </c>
    </row>
    <row r="46" spans="1:14" ht="6.2" customHeight="1" x14ac:dyDescent="0.2">
      <c r="A46" s="30"/>
    </row>
    <row r="47" spans="1:14" x14ac:dyDescent="0.2">
      <c r="A47" s="30" t="s">
        <v>34</v>
      </c>
    </row>
    <row r="48" spans="1:14" x14ac:dyDescent="0.2">
      <c r="A48" s="30"/>
    </row>
    <row r="49" spans="1:14" x14ac:dyDescent="0.2">
      <c r="A49" s="34"/>
      <c r="B49" s="35" t="s">
        <v>35</v>
      </c>
      <c r="C49" s="36">
        <f>N23</f>
        <v>0</v>
      </c>
      <c r="D49" s="34"/>
      <c r="E49" s="37"/>
      <c r="F49" s="34"/>
      <c r="G49" s="35" t="s">
        <v>36</v>
      </c>
      <c r="H49" s="36">
        <f>N25</f>
        <v>0</v>
      </c>
      <c r="I49" s="34"/>
      <c r="J49" s="37" t="s">
        <v>37</v>
      </c>
      <c r="K49" s="34"/>
      <c r="L49" s="38">
        <f>C23</f>
        <v>0</v>
      </c>
      <c r="M49" s="37" t="s">
        <v>38</v>
      </c>
    </row>
    <row r="50" spans="1:14" x14ac:dyDescent="0.2">
      <c r="A50" s="37"/>
      <c r="B50" s="39"/>
      <c r="C50" s="34"/>
      <c r="D50" s="37"/>
      <c r="E50" s="37"/>
      <c r="F50" s="39"/>
      <c r="G50" s="37"/>
      <c r="H50" s="39"/>
      <c r="I50" s="37"/>
      <c r="J50" s="34"/>
      <c r="K50" s="34"/>
      <c r="L50" s="34"/>
      <c r="M50" s="34"/>
    </row>
    <row r="51" spans="1:14" x14ac:dyDescent="0.2">
      <c r="A51" s="34"/>
      <c r="B51" s="35" t="s">
        <v>39</v>
      </c>
      <c r="C51" s="36" t="str">
        <f>IF($L$49=1,$C$25,"")</f>
        <v/>
      </c>
      <c r="D51" s="34"/>
      <c r="E51" s="40"/>
      <c r="F51" s="34"/>
      <c r="G51" s="35" t="s">
        <v>40</v>
      </c>
      <c r="H51" s="36" t="str">
        <f>IF($L$49=2,$C$25,"")</f>
        <v/>
      </c>
      <c r="I51" s="34"/>
      <c r="J51" s="34"/>
      <c r="K51" s="34"/>
      <c r="L51" s="34"/>
      <c r="M51" s="35" t="s">
        <v>41</v>
      </c>
      <c r="N51" s="25" t="str">
        <f>IF($L$49=3,$C$25,"")</f>
        <v/>
      </c>
    </row>
    <row r="52" spans="1:14" x14ac:dyDescent="0.2">
      <c r="A52" s="30"/>
    </row>
    <row r="53" spans="1:14" x14ac:dyDescent="0.2">
      <c r="A53" s="30" t="s">
        <v>42</v>
      </c>
    </row>
    <row r="54" spans="1:14" x14ac:dyDescent="0.2">
      <c r="A54" s="30" t="s">
        <v>43</v>
      </c>
    </row>
    <row r="56" spans="1:14" x14ac:dyDescent="0.2">
      <c r="A56" s="41" t="s">
        <v>44</v>
      </c>
      <c r="B56" s="6">
        <v>44306</v>
      </c>
      <c r="C56" s="6"/>
      <c r="D56" s="6">
        <v>44334</v>
      </c>
      <c r="E56" s="6"/>
      <c r="F56" s="6">
        <v>44362</v>
      </c>
      <c r="G56" s="6"/>
      <c r="H56" s="6">
        <v>44397</v>
      </c>
      <c r="I56" s="6"/>
      <c r="J56" s="6">
        <v>44425</v>
      </c>
      <c r="K56" s="6"/>
      <c r="L56" s="6">
        <v>44460</v>
      </c>
      <c r="M56" s="6"/>
    </row>
    <row r="57" spans="1:14" x14ac:dyDescent="0.2">
      <c r="A57" s="41" t="s">
        <v>45</v>
      </c>
      <c r="B57" s="2" t="str">
        <f>IF(COUNTA(B13:B19)&gt;0,"x","")</f>
        <v/>
      </c>
      <c r="C57" s="2"/>
      <c r="D57" s="2" t="str">
        <f>IF(COUNTA(D13:D19)&gt;0,"x","")</f>
        <v/>
      </c>
      <c r="E57" s="2"/>
      <c r="F57" s="2" t="str">
        <f>IF(COUNTA(F13:F19)&gt;0,"x","")</f>
        <v/>
      </c>
      <c r="G57" s="2"/>
      <c r="H57" s="2" t="str">
        <f>IF(COUNTA(H13:H19)&gt;0,"x","")</f>
        <v/>
      </c>
      <c r="I57" s="2"/>
      <c r="J57" s="2" t="str">
        <f>IF(COUNTA(J13:J19)&gt;0,"x","")</f>
        <v/>
      </c>
      <c r="K57" s="2"/>
      <c r="L57" s="2" t="str">
        <f>IF(COUNTA(L13:L19)&gt;0,"x","")</f>
        <v/>
      </c>
      <c r="M57" s="2"/>
    </row>
    <row r="59" spans="1:14" x14ac:dyDescent="0.2">
      <c r="A59" s="29" t="s">
        <v>46</v>
      </c>
      <c r="B59" s="42" t="s">
        <v>47</v>
      </c>
    </row>
    <row r="60" spans="1:14" x14ac:dyDescent="0.2">
      <c r="A60" s="43" t="s">
        <v>48</v>
      </c>
    </row>
    <row r="61" spans="1:14" x14ac:dyDescent="0.2">
      <c r="A61" s="1" t="s">
        <v>49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</sheetData>
  <sheetProtection sheet="1" objects="1" scenarios="1"/>
  <mergeCells count="32">
    <mergeCell ref="L57:M57"/>
    <mergeCell ref="A61:N61"/>
    <mergeCell ref="B57:C57"/>
    <mergeCell ref="D57:E57"/>
    <mergeCell ref="F57:G57"/>
    <mergeCell ref="H57:I57"/>
    <mergeCell ref="J57:K57"/>
    <mergeCell ref="A38:N38"/>
    <mergeCell ref="A39:N39"/>
    <mergeCell ref="A40:N40"/>
    <mergeCell ref="A41:N41"/>
    <mergeCell ref="B56:C56"/>
    <mergeCell ref="D56:E56"/>
    <mergeCell ref="F56:G56"/>
    <mergeCell ref="H56:I56"/>
    <mergeCell ref="J56:K56"/>
    <mergeCell ref="L56:M56"/>
    <mergeCell ref="A8:N8"/>
    <mergeCell ref="A10:N10"/>
    <mergeCell ref="A11:A12"/>
    <mergeCell ref="B11:C11"/>
    <mergeCell ref="D11:E11"/>
    <mergeCell ref="F11:G11"/>
    <mergeCell ref="H11:I11"/>
    <mergeCell ref="J11:K11"/>
    <mergeCell ref="L11:M11"/>
    <mergeCell ref="N11:N12"/>
    <mergeCell ref="A1:N1"/>
    <mergeCell ref="B3:L3"/>
    <mergeCell ref="B4:L4"/>
    <mergeCell ref="B5:L5"/>
    <mergeCell ref="B6:L6"/>
  </mergeCells>
  <hyperlinks>
    <hyperlink ref="A40" r:id="rId1"/>
    <hyperlink ref="B59" r:id="rId2"/>
  </hyperlinks>
  <printOptions verticalCentered="1"/>
  <pageMargins left="0.25208333333333299" right="0.25208333333333299" top="0.27569444444444402" bottom="0.27569444444444402" header="0.51180555555555496" footer="0.51180555555555496"/>
  <pageSetup paperSize="9" orientation="portrait" useFirstPageNumber="1" horizontalDpi="300" verticalDpi="30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ROUBY</dc:creator>
  <cp:lastModifiedBy>USER</cp:lastModifiedBy>
  <cp:revision>54</cp:revision>
  <dcterms:created xsi:type="dcterms:W3CDTF">2020-03-26T15:14:44Z</dcterms:created>
  <dcterms:modified xsi:type="dcterms:W3CDTF">2021-03-14T20:06:00Z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