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500" activeTab="0"/>
  </bookViews>
  <sheets>
    <sheet name="1-Bilan Financier 1" sheetId="1" r:id="rId1"/>
    <sheet name="2-Licenciés Acpte1" sheetId="2" r:id="rId2"/>
  </sheets>
  <externalReferences>
    <externalReference r:id="rId5"/>
  </externalReferences>
  <definedNames>
    <definedName name="_xlnm._FilterDatabase" localSheetId="1" hidden="1">'2-Licenciés Acpte1'!$A$1:$N$51</definedName>
    <definedName name="_xlfn.COUNTIFS" hidden="1">#NAME?</definedName>
    <definedName name="_xlfn.SUMIFS" hidden="1">#NAME?</definedName>
    <definedName name="_xlnm.Print_Area" localSheetId="1">'2-Licenciés Acpte1'!$A:$L</definedName>
  </definedNames>
  <calcPr fullCalcOnLoad="1"/>
</workbook>
</file>

<file path=xl/comments1.xml><?xml version="1.0" encoding="utf-8"?>
<comments xmlns="http://schemas.openxmlformats.org/spreadsheetml/2006/main">
  <authors>
    <author>Jean-Jacques</author>
  </authors>
  <commentList>
    <comment ref="B16" authorId="0">
      <text>
        <r>
          <rPr>
            <b/>
            <sz val="9"/>
            <rFont val="Tahoma"/>
            <family val="2"/>
          </rPr>
          <t>Inscription directe auprès du Comité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9"/>
            <rFont val="Tahoma"/>
            <family val="2"/>
          </rPr>
          <t>Inscription directe auprès du Comité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<sst xmlns="http://schemas.openxmlformats.org/spreadsheetml/2006/main" count="383" uniqueCount="175">
  <si>
    <t>Club :</t>
  </si>
  <si>
    <t>Année 2017-2018 :</t>
  </si>
  <si>
    <t>Acompte n° :</t>
  </si>
  <si>
    <t>ADULTE</t>
  </si>
  <si>
    <t>Montant appelé :</t>
  </si>
  <si>
    <t>ADULTE BIENVENUE</t>
  </si>
  <si>
    <t>LICENCES SENIOR</t>
  </si>
  <si>
    <t>Acompte 1 :</t>
  </si>
  <si>
    <t>LICENCE SENIOR BIENVENUE</t>
  </si>
  <si>
    <t>LICENCE JUNIOR</t>
  </si>
  <si>
    <t>LICENCE CADET</t>
  </si>
  <si>
    <t>Montant dû:</t>
  </si>
  <si>
    <t>TOTAL LICENCES</t>
  </si>
  <si>
    <t>LICENCE SCOLAIRES</t>
  </si>
  <si>
    <t>COTISATION COMITE</t>
  </si>
  <si>
    <t>COTISATION CLUB</t>
  </si>
  <si>
    <t>COMPETITIONS</t>
  </si>
  <si>
    <t>EPREUVES PAR PAIRE</t>
  </si>
  <si>
    <t>Nb PAIRES</t>
  </si>
  <si>
    <t>Tarif</t>
  </si>
  <si>
    <t>total</t>
  </si>
  <si>
    <t>DN3</t>
  </si>
  <si>
    <t>OPEN</t>
  </si>
  <si>
    <t>Excellence</t>
  </si>
  <si>
    <t>Honneur</t>
  </si>
  <si>
    <t xml:space="preserve">Promotion Q </t>
  </si>
  <si>
    <t>Promotion E</t>
  </si>
  <si>
    <t>MIXTE</t>
  </si>
  <si>
    <t>DAMES</t>
  </si>
  <si>
    <t>Promotion</t>
  </si>
  <si>
    <t>ESPERANCE</t>
  </si>
  <si>
    <t>SENIOR OPEN</t>
  </si>
  <si>
    <t>SENIOR MIXTE</t>
  </si>
  <si>
    <t>Total paires</t>
  </si>
  <si>
    <t>EPREUVES PAR QUATRE</t>
  </si>
  <si>
    <t>NB EQUIPES</t>
  </si>
  <si>
    <t>NB JOUEURS</t>
  </si>
  <si>
    <t>DN4</t>
  </si>
  <si>
    <t>INTER CLUB</t>
  </si>
  <si>
    <t>Division 1</t>
  </si>
  <si>
    <t>Division 2</t>
  </si>
  <si>
    <t>Division 3</t>
  </si>
  <si>
    <t>Division 4</t>
  </si>
  <si>
    <t>Division 5</t>
  </si>
  <si>
    <t>COUPE DE France</t>
  </si>
  <si>
    <t>TROPHEES DE France</t>
  </si>
  <si>
    <t>Total équipes</t>
  </si>
  <si>
    <t>Suivi des Règlements Effectués:</t>
  </si>
  <si>
    <t>BILAN FINANCIER ANNEE 2017-2018 :</t>
  </si>
  <si>
    <t>Dates de règlement :</t>
  </si>
  <si>
    <r>
      <t>1</t>
    </r>
    <r>
      <rPr>
        <vertAlign val="superscript"/>
        <sz val="10"/>
        <rFont val="Tahoma"/>
        <family val="2"/>
      </rPr>
      <t>er</t>
    </r>
    <r>
      <rPr>
        <sz val="10"/>
        <rFont val="Tahoma"/>
        <family val="2"/>
      </rPr>
      <t xml:space="preserve"> Acpte</t>
    </r>
  </si>
  <si>
    <r>
      <t>2</t>
    </r>
    <r>
      <rPr>
        <vertAlign val="superscript"/>
        <sz val="10"/>
        <rFont val="Tahoma"/>
        <family val="2"/>
      </rPr>
      <t>ème</t>
    </r>
    <r>
      <rPr>
        <sz val="10"/>
        <rFont val="Tahoma"/>
        <family val="2"/>
      </rPr>
      <t>Acpte</t>
    </r>
  </si>
  <si>
    <r>
      <t>3</t>
    </r>
    <r>
      <rPr>
        <vertAlign val="superscript"/>
        <sz val="10"/>
        <rFont val="Tahoma"/>
        <family val="2"/>
      </rPr>
      <t>ème</t>
    </r>
    <r>
      <rPr>
        <sz val="10"/>
        <rFont val="Tahoma"/>
        <family val="2"/>
      </rPr>
      <t>Acpte</t>
    </r>
  </si>
  <si>
    <t>Licences</t>
  </si>
  <si>
    <t>Montant</t>
  </si>
  <si>
    <t>Date :</t>
  </si>
  <si>
    <t>RECETTES LICENCES</t>
  </si>
  <si>
    <t xml:space="preserve">RECETTES COMPETITIONS </t>
  </si>
  <si>
    <t>Commentaires sur le suivi :</t>
  </si>
  <si>
    <t>Responsable Club :</t>
  </si>
  <si>
    <t>Total acompte</t>
  </si>
  <si>
    <t>Code Club</t>
  </si>
  <si>
    <t>Numéro licence</t>
  </si>
  <si>
    <t>Genre</t>
  </si>
  <si>
    <t>Nom</t>
  </si>
  <si>
    <t>Prénom</t>
  </si>
  <si>
    <t>Email</t>
  </si>
  <si>
    <t>Type Licence</t>
  </si>
  <si>
    <t>Sous-type Licence</t>
  </si>
  <si>
    <t>Date Modif licence</t>
  </si>
  <si>
    <t>Licence Gratuite</t>
  </si>
  <si>
    <t>DCD</t>
  </si>
  <si>
    <t>CLUB OU COLLEGE</t>
  </si>
  <si>
    <t>Senior</t>
  </si>
  <si>
    <t>Licence</t>
  </si>
  <si>
    <t>Adulte</t>
  </si>
  <si>
    <t>Jeune</t>
  </si>
  <si>
    <t>Cadet</t>
  </si>
  <si>
    <t>CLUB :</t>
  </si>
  <si>
    <t xml:space="preserve">BC </t>
  </si>
  <si>
    <t>Récup automatique</t>
  </si>
  <si>
    <t>Junior</t>
  </si>
  <si>
    <t>Scolaire</t>
  </si>
  <si>
    <t>Total</t>
  </si>
  <si>
    <t>Nombre:</t>
  </si>
  <si>
    <t>Licence Appel (gratuite)</t>
  </si>
  <si>
    <t>Gratuite</t>
  </si>
  <si>
    <t xml:space="preserve">Nombre </t>
  </si>
  <si>
    <t>SITUATION DES LICENCES :</t>
  </si>
  <si>
    <t>NB Joueurs</t>
  </si>
  <si>
    <t>TOTAL LICENCES CLUB</t>
  </si>
  <si>
    <t>Acomptes</t>
  </si>
  <si>
    <t>RESTE A REGLER AU COMITE PAR VIREMENT:</t>
  </si>
  <si>
    <t>411LIMASPTT</t>
  </si>
  <si>
    <t>Bridge PTT</t>
  </si>
  <si>
    <t>Mme</t>
  </si>
  <si>
    <t>Barris</t>
  </si>
  <si>
    <t>Marie Paule</t>
  </si>
  <si>
    <t>mp.barrismassoni@orange.fr</t>
  </si>
  <si>
    <t>M.</t>
  </si>
  <si>
    <t>Bernard-brunel</t>
  </si>
  <si>
    <t>Marc-Antoine</t>
  </si>
  <si>
    <t>marcantoine_bb@yahoo.fr</t>
  </si>
  <si>
    <t>BESSE</t>
  </si>
  <si>
    <t>Jean-Paul</t>
  </si>
  <si>
    <t>jean-paul.besse@laposte.fr</t>
  </si>
  <si>
    <t>BIGOT</t>
  </si>
  <si>
    <t>Jean Marc</t>
  </si>
  <si>
    <t>giaimbais@gmail.com</t>
  </si>
  <si>
    <t>Bourgeois</t>
  </si>
  <si>
    <t>Gilles</t>
  </si>
  <si>
    <t>dagibo@orange.fr</t>
  </si>
  <si>
    <t>Colly</t>
  </si>
  <si>
    <t>Alain</t>
  </si>
  <si>
    <t>Enquebecq</t>
  </si>
  <si>
    <t>Jeanne</t>
  </si>
  <si>
    <t>FERRON</t>
  </si>
  <si>
    <t>Jean-Louis</t>
  </si>
  <si>
    <t>ferron.jlo@wanadoo.fr</t>
  </si>
  <si>
    <t>Gandy</t>
  </si>
  <si>
    <t>Marie Louise</t>
  </si>
  <si>
    <t>malou.gandy@numericable.fr</t>
  </si>
  <si>
    <t>GRAND</t>
  </si>
  <si>
    <t>Michelle</t>
  </si>
  <si>
    <t>sergegrand@orange.fr</t>
  </si>
  <si>
    <t>Grasser</t>
  </si>
  <si>
    <t>Philippe</t>
  </si>
  <si>
    <t>ph_grasser@yahoo.co.uk</t>
  </si>
  <si>
    <t>Guichard</t>
  </si>
  <si>
    <t>Michel</t>
  </si>
  <si>
    <t>Houssier</t>
  </si>
  <si>
    <t>Dominique</t>
  </si>
  <si>
    <t>dominiquehoussier@orange.fr</t>
  </si>
  <si>
    <t>Jasnault</t>
  </si>
  <si>
    <t>Raymonde</t>
  </si>
  <si>
    <t>raymondejasnault@hotmail.fr</t>
  </si>
  <si>
    <t>Levy</t>
  </si>
  <si>
    <t>Renee</t>
  </si>
  <si>
    <t>renee.levy@icloud.com</t>
  </si>
  <si>
    <t>Magne</t>
  </si>
  <si>
    <t>Angéline</t>
  </si>
  <si>
    <t>angmagne@orange.fr</t>
  </si>
  <si>
    <t>Marchadier</t>
  </si>
  <si>
    <t>Francoise</t>
  </si>
  <si>
    <t>francoise.marchadier@numericable.fr</t>
  </si>
  <si>
    <t>jean.paul.marchadier@numericable.fr</t>
  </si>
  <si>
    <t>MARTIN</t>
  </si>
  <si>
    <t>alain.helene.martin@orange.fr</t>
  </si>
  <si>
    <t>NOVADO</t>
  </si>
  <si>
    <t>André</t>
  </si>
  <si>
    <t>andrenovado@gmail.com</t>
  </si>
  <si>
    <t>Pellet</t>
  </si>
  <si>
    <t>michelpellet@hotmail.fr</t>
  </si>
  <si>
    <t>Pierru</t>
  </si>
  <si>
    <t>dominique.m.pierru@wanadoo.fr</t>
  </si>
  <si>
    <t>Jean-Francois</t>
  </si>
  <si>
    <t>jean-francois.pierru@orange.fr</t>
  </si>
  <si>
    <t>RIBOLLET</t>
  </si>
  <si>
    <t>Xavier</t>
  </si>
  <si>
    <t>Roux</t>
  </si>
  <si>
    <t>Francis</t>
  </si>
  <si>
    <t>3a.roux@wanadoo.fr</t>
  </si>
  <si>
    <t>Savouyaud</t>
  </si>
  <si>
    <t>Florence</t>
  </si>
  <si>
    <t>florence.masoch@gmail.com</t>
  </si>
  <si>
    <t>Villoutreix</t>
  </si>
  <si>
    <t>francis.villoutreix@wanadoo.fr</t>
  </si>
  <si>
    <t>Marie Dominique</t>
  </si>
  <si>
    <t>mariedovillou@gmail.com</t>
  </si>
  <si>
    <t>WAUCAMPT</t>
  </si>
  <si>
    <t>Benoit</t>
  </si>
  <si>
    <t>waucampt@orange.fr</t>
  </si>
  <si>
    <t>ROUCHON</t>
  </si>
  <si>
    <t>Nicole</t>
  </si>
  <si>
    <t>nicole.rouchon@gmail.com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</si>
</sst>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_-* #,##0.00\ &quot;F&quot;_-;\-* #,##0.00\ &quot;F&quot;_-;_-* &quot;-&quot;??\ &quot;F&quot;_-;_-@_-"/>
    <numFmt numFmtId="166" formatCode="_-* #,##0\ [$€-40C]_-;\-* #,##0\ [$€-40C]_-;_-* &quot;-&quot;??\ [$€-40C]_-;_-@_-"/>
    <numFmt numFmtId="167" formatCode="_-* #,##0.0\ [$€-40C]_-;\-* #,##0.0\ [$€-40C]_-;_-* &quot;-&quot;??\ [$€-40C]_-;_-@_-"/>
    <numFmt numFmtId="168" formatCode="0.0"/>
    <numFmt numFmtId="169" formatCode="[$-40C]General"/>
    <numFmt numFmtId="170" formatCode="#,##0.00&quot; &quot;[$€-40C];[Red]&quot;-&quot;#,##0.00&quot; &quot;[$€-40C]"/>
  </numFmts>
  <fonts count="36">
    <font>
      <sz val="10"/>
      <name val="Arial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Tahoma"/>
      <family val="2"/>
    </font>
    <font>
      <b/>
      <sz val="10"/>
      <color indexed="36"/>
      <name val="Arial"/>
      <family val="2"/>
    </font>
    <font>
      <sz val="10"/>
      <color indexed="10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" fillId="21" borderId="3" applyNumberFormat="0" applyFont="0" applyAlignment="0" applyProtection="0"/>
    <xf numFmtId="0" fontId="16" fillId="7" borderId="1" applyNumberFormat="0" applyAlignment="0" applyProtection="0"/>
    <xf numFmtId="169" fontId="17" fillId="0" borderId="0">
      <alignment/>
      <protection/>
    </xf>
    <xf numFmtId="169" fontId="17" fillId="0" borderId="0">
      <alignment/>
      <protection/>
    </xf>
    <xf numFmtId="0" fontId="18" fillId="0" borderId="0">
      <alignment horizontal="center"/>
      <protection/>
    </xf>
    <xf numFmtId="0" fontId="18" fillId="0" borderId="0">
      <alignment horizontal="center" textRotation="90"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170" fontId="22" fillId="0" borderId="0">
      <alignment/>
      <protection/>
    </xf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4" fontId="3" fillId="0" borderId="11" xfId="0" applyNumberFormat="1" applyFont="1" applyBorder="1" applyAlignment="1">
      <alignment/>
    </xf>
    <xf numFmtId="164" fontId="2" fillId="21" borderId="12" xfId="0" applyNumberFormat="1" applyFont="1" applyFill="1" applyBorder="1" applyAlignment="1">
      <alignment horizontal="right" vertical="center"/>
    </xf>
    <xf numFmtId="164" fontId="2" fillId="21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3" fontId="5" fillId="21" borderId="15" xfId="0" applyNumberFormat="1" applyFont="1" applyFill="1" applyBorder="1" applyAlignment="1">
      <alignment horizontal="center"/>
    </xf>
    <xf numFmtId="166" fontId="5" fillId="0" borderId="16" xfId="52" applyNumberFormat="1" applyFont="1" applyBorder="1" applyAlignment="1">
      <alignment/>
    </xf>
    <xf numFmtId="164" fontId="5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164" fontId="5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6" xfId="52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6" fontId="5" fillId="0" borderId="19" xfId="52" applyNumberFormat="1" applyFont="1" applyBorder="1" applyAlignment="1">
      <alignment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9" xfId="52" applyNumberFormat="1" applyFont="1" applyBorder="1" applyAlignment="1">
      <alignment/>
    </xf>
    <xf numFmtId="0" fontId="5" fillId="0" borderId="0" xfId="0" applyFont="1" applyBorder="1" applyAlignment="1">
      <alignment horizontal="left" vertical="top"/>
    </xf>
    <xf numFmtId="167" fontId="5" fillId="0" borderId="19" xfId="52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32" fillId="0" borderId="18" xfId="0" applyNumberFormat="1" applyFont="1" applyBorder="1" applyAlignment="1">
      <alignment/>
    </xf>
    <xf numFmtId="0" fontId="4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1" xfId="0" applyFont="1" applyBorder="1" applyAlignment="1">
      <alignment horizontal="center"/>
    </xf>
    <xf numFmtId="3" fontId="5" fillId="21" borderId="22" xfId="0" applyNumberFormat="1" applyFont="1" applyFill="1" applyBorder="1" applyAlignment="1">
      <alignment horizontal="center"/>
    </xf>
    <xf numFmtId="167" fontId="5" fillId="0" borderId="23" xfId="52" applyNumberFormat="1" applyFont="1" applyBorder="1" applyAlignment="1">
      <alignment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164" fontId="5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right"/>
    </xf>
    <xf numFmtId="164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164" fontId="5" fillId="0" borderId="27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4" fillId="0" borderId="2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" fontId="4" fillId="0" borderId="28" xfId="0" applyNumberFormat="1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0" fontId="5" fillId="0" borderId="28" xfId="0" applyFont="1" applyBorder="1" applyAlignment="1">
      <alignment horizontal="center" wrapText="1"/>
    </xf>
    <xf numFmtId="16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31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/>
    </xf>
    <xf numFmtId="0" fontId="5" fillId="21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Fill="1" applyBorder="1" applyAlignment="1">
      <alignment horizontal="left" vertical="top"/>
    </xf>
    <xf numFmtId="0" fontId="5" fillId="0" borderId="19" xfId="0" applyFont="1" applyBorder="1" applyAlignment="1">
      <alignment horizontal="center"/>
    </xf>
    <xf numFmtId="0" fontId="5" fillId="24" borderId="17" xfId="58" applyFont="1" applyFill="1" applyBorder="1" applyAlignment="1">
      <alignment horizontal="center" vertical="center"/>
      <protection/>
    </xf>
    <xf numFmtId="0" fontId="5" fillId="25" borderId="17" xfId="58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/>
    </xf>
    <xf numFmtId="0" fontId="5" fillId="0" borderId="33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21" borderId="35" xfId="0" applyFont="1" applyFill="1" applyBorder="1" applyAlignment="1">
      <alignment horizontal="center"/>
    </xf>
    <xf numFmtId="0" fontId="5" fillId="0" borderId="23" xfId="0" applyFont="1" applyBorder="1" applyAlignment="1">
      <alignment horizontal="left" vertical="top"/>
    </xf>
    <xf numFmtId="0" fontId="5" fillId="2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1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33" xfId="0" applyFont="1" applyBorder="1" applyAlignment="1">
      <alignment horizontal="center" wrapText="1"/>
    </xf>
    <xf numFmtId="164" fontId="5" fillId="0" borderId="29" xfId="0" applyNumberFormat="1" applyFont="1" applyBorder="1" applyAlignment="1">
      <alignment/>
    </xf>
    <xf numFmtId="0" fontId="4" fillId="0" borderId="35" xfId="0" applyFont="1" applyBorder="1" applyAlignment="1">
      <alignment horizontal="left" vertical="top"/>
    </xf>
    <xf numFmtId="164" fontId="5" fillId="21" borderId="17" xfId="0" applyNumberFormat="1" applyFont="1" applyFill="1" applyBorder="1" applyAlignment="1">
      <alignment horizontal="center"/>
    </xf>
    <xf numFmtId="164" fontId="5" fillId="21" borderId="17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164" fontId="4" fillId="0" borderId="29" xfId="0" applyNumberFormat="1" applyFont="1" applyBorder="1" applyAlignment="1">
      <alignment/>
    </xf>
    <xf numFmtId="14" fontId="8" fillId="21" borderId="17" xfId="0" applyNumberFormat="1" applyFont="1" applyFill="1" applyBorder="1" applyAlignment="1">
      <alignment horizontal="center"/>
    </xf>
    <xf numFmtId="0" fontId="5" fillId="0" borderId="35" xfId="0" applyFont="1" applyBorder="1" applyAlignment="1">
      <alignment/>
    </xf>
    <xf numFmtId="164" fontId="5" fillId="0" borderId="34" xfId="0" applyNumberFormat="1" applyFont="1" applyBorder="1" applyAlignment="1">
      <alignment/>
    </xf>
    <xf numFmtId="0" fontId="9" fillId="0" borderId="0" xfId="55" applyFont="1" applyBorder="1" applyAlignment="1">
      <alignment horizontal="left" vertical="top"/>
      <protection/>
    </xf>
    <xf numFmtId="0" fontId="9" fillId="0" borderId="0" xfId="55" applyFont="1" applyBorder="1" applyAlignment="1">
      <alignment vertical="top"/>
      <protection/>
    </xf>
    <xf numFmtId="164" fontId="4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3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164" fontId="4" fillId="0" borderId="33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22" xfId="0" applyFont="1" applyBorder="1" applyAlignment="1">
      <alignment horizontal="left" vertical="top"/>
    </xf>
    <xf numFmtId="164" fontId="32" fillId="0" borderId="36" xfId="0" applyNumberFormat="1" applyFont="1" applyBorder="1" applyAlignment="1">
      <alignment/>
    </xf>
    <xf numFmtId="0" fontId="5" fillId="0" borderId="15" xfId="0" applyFont="1" applyBorder="1" applyAlignment="1">
      <alignment horizontal="center" wrapText="1"/>
    </xf>
    <xf numFmtId="164" fontId="5" fillId="0" borderId="33" xfId="0" applyNumberFormat="1" applyFont="1" applyBorder="1" applyAlignment="1">
      <alignment horizontal="center" wrapText="1"/>
    </xf>
    <xf numFmtId="164" fontId="5" fillId="0" borderId="33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 wrapText="1"/>
    </xf>
    <xf numFmtId="0" fontId="5" fillId="0" borderId="35" xfId="0" applyFont="1" applyBorder="1" applyAlignment="1">
      <alignment horizontal="left" vertical="top"/>
    </xf>
    <xf numFmtId="0" fontId="9" fillId="0" borderId="0" xfId="55" applyFont="1" applyBorder="1" applyAlignment="1">
      <alignment horizontal="right" vertical="top"/>
      <protection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 vertical="top"/>
    </xf>
    <xf numFmtId="164" fontId="5" fillId="0" borderId="21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30" fillId="0" borderId="40" xfId="0" applyFont="1" applyBorder="1" applyAlignment="1">
      <alignment horizontal="right"/>
    </xf>
    <xf numFmtId="0" fontId="30" fillId="0" borderId="39" xfId="0" applyFont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right"/>
    </xf>
    <xf numFmtId="14" fontId="0" fillId="0" borderId="39" xfId="0" applyNumberFormat="1" applyFont="1" applyBorder="1" applyAlignment="1">
      <alignment horizontal="left"/>
    </xf>
    <xf numFmtId="0" fontId="0" fillId="0" borderId="32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23" fillId="0" borderId="0" xfId="56" applyFont="1">
      <alignment/>
      <protection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11" fillId="0" borderId="15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top" wrapText="1"/>
    </xf>
    <xf numFmtId="164" fontId="11" fillId="0" borderId="33" xfId="0" applyNumberFormat="1" applyFont="1" applyBorder="1" applyAlignment="1">
      <alignment horizontal="center" vertical="top" wrapText="1"/>
    </xf>
    <xf numFmtId="164" fontId="11" fillId="0" borderId="29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0" fillId="0" borderId="34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11" fillId="0" borderId="22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1" xfId="0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164" fontId="0" fillId="0" borderId="36" xfId="0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 vertical="top"/>
    </xf>
    <xf numFmtId="0" fontId="4" fillId="0" borderId="33" xfId="0" applyFont="1" applyBorder="1" applyAlignment="1">
      <alignment horizontal="right" vertical="top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Excel Built-in Normal 2" xfId="45"/>
    <cellStyle name="Heading" xfId="46"/>
    <cellStyle name="Heading1" xfId="47"/>
    <cellStyle name="Insatisfaisant" xfId="48"/>
    <cellStyle name="Lien hypertexte 2" xfId="49"/>
    <cellStyle name="Comma" xfId="50"/>
    <cellStyle name="Comma [0]" xfId="51"/>
    <cellStyle name="Currency" xfId="52"/>
    <cellStyle name="Currency [0]" xfId="53"/>
    <cellStyle name="Neutre" xfId="54"/>
    <cellStyle name="Normal 13" xfId="55"/>
    <cellStyle name="Normal 14" xfId="56"/>
    <cellStyle name="Normal 2" xfId="57"/>
    <cellStyle name="Normal 2 2" xfId="58"/>
    <cellStyle name="Normal 2 3" xfId="59"/>
    <cellStyle name="Normal 2 4" xfId="60"/>
    <cellStyle name="Percent" xfId="61"/>
    <cellStyle name="Pourcentage 2" xfId="62"/>
    <cellStyle name="Pourcentage 3" xfId="63"/>
    <cellStyle name="Pourcentage 4" xfId="64"/>
    <cellStyle name="Result" xfId="65"/>
    <cellStyle name="Result2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t&#233;%20Bridge%20Lim_CJJ\SAISON%20EN%20COURS\4-CLUBS\1-ACOMPTES\1-ACOMPTE-1\Fichier%20source%20Bilan%20Financier%20Clubs%20au%2031-10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 Clubs"/>
      <sheetName val="Cor FFb Clubs"/>
      <sheetName val="Trésoriers_Pdt"/>
      <sheetName val="2-Licenciés 2016-17 Nx tarifs"/>
      <sheetName val="1-"/>
      <sheetName val="1-Bilan Financier 1"/>
      <sheetName val="2-Licenciés Acpte1"/>
      <sheetName val="3-Compétitions X2 Acpte1"/>
      <sheetName val="4-Compétitions X4 acpte1"/>
      <sheetName val="5-Suivi Acpte1"/>
      <sheetName val="6-Bilan Financier 2"/>
      <sheetName val="7-Licenciés Acpte2"/>
      <sheetName val="8-Compétitions X2 Acpte2"/>
      <sheetName val="9-Compétitions X4 acpte2"/>
      <sheetName val="10-Suivi Acpte2"/>
      <sheetName val="11-Bilan Financier 3"/>
      <sheetName val="12-Licenciés Acpte3"/>
      <sheetName val="13-Compétitions X2 Acpte3"/>
      <sheetName val="14-Compétitions X4 acpte3"/>
      <sheetName val="15-Suivi Acpte3"/>
    </sheetNames>
    <sheetDataSet>
      <sheetData sheetId="7"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</sheetData>
      <sheetData sheetId="8">
        <row r="7"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77"/>
  <sheetViews>
    <sheetView tabSelected="1" zoomScalePageLayoutView="0" workbookViewId="0" topLeftCell="A37">
      <selection activeCell="A2" sqref="A2"/>
    </sheetView>
  </sheetViews>
  <sheetFormatPr defaultColWidth="8.28125" defaultRowHeight="12.75"/>
  <cols>
    <col min="1" max="1" width="21.421875" style="102" customWidth="1"/>
    <col min="2" max="2" width="24.7109375" style="103" customWidth="1"/>
    <col min="3" max="3" width="10.7109375" style="142" customWidth="1"/>
    <col min="4" max="4" width="12.7109375" style="142" customWidth="1"/>
    <col min="5" max="5" width="8.7109375" style="16" customWidth="1"/>
    <col min="6" max="6" width="11.57421875" style="106" customWidth="1"/>
    <col min="7" max="7" width="20.421875" style="105" customWidth="1"/>
    <col min="8" max="8" width="8.7109375" style="106" customWidth="1"/>
    <col min="9" max="16384" width="8.28125" style="16" customWidth="1"/>
  </cols>
  <sheetData>
    <row r="1" spans="1:8" s="7" customFormat="1" ht="14.25">
      <c r="A1" s="1" t="s">
        <v>0</v>
      </c>
      <c r="B1" s="191" t="s">
        <v>94</v>
      </c>
      <c r="C1" s="2"/>
      <c r="D1" s="2"/>
      <c r="E1" s="3" t="s">
        <v>1</v>
      </c>
      <c r="F1" s="4"/>
      <c r="G1" s="5" t="s">
        <v>2</v>
      </c>
      <c r="H1" s="6">
        <v>1</v>
      </c>
    </row>
    <row r="2" spans="1:8" ht="12.75">
      <c r="A2" s="191" t="s">
        <v>93</v>
      </c>
      <c r="B2" s="9" t="s">
        <v>3</v>
      </c>
      <c r="C2" s="10"/>
      <c r="D2" s="11">
        <f>'2-Licenciés Acpte1'!E41</f>
        <v>6</v>
      </c>
      <c r="E2" s="12">
        <v>26</v>
      </c>
      <c r="F2" s="13">
        <f aca="true" t="shared" si="0" ref="F2:F10">D2*E2</f>
        <v>156</v>
      </c>
      <c r="G2" s="14" t="s">
        <v>4</v>
      </c>
      <c r="H2" s="15">
        <f>+F12</f>
        <v>934</v>
      </c>
    </row>
    <row r="3" spans="1:8" ht="12.75">
      <c r="A3" s="8"/>
      <c r="B3" s="9" t="s">
        <v>5</v>
      </c>
      <c r="C3" s="10"/>
      <c r="D3" s="11">
        <f>'2-Licenciés Acpte1'!E42</f>
        <v>2</v>
      </c>
      <c r="E3" s="17">
        <v>0</v>
      </c>
      <c r="F3" s="13">
        <f t="shared" si="0"/>
        <v>0</v>
      </c>
      <c r="G3" s="18"/>
      <c r="H3" s="15"/>
    </row>
    <row r="4" spans="1:8" ht="12.75">
      <c r="A4" s="8"/>
      <c r="B4" s="9" t="s">
        <v>6</v>
      </c>
      <c r="C4" s="10"/>
      <c r="D4" s="11">
        <f>'2-Licenciés Acpte1'!E43</f>
        <v>20</v>
      </c>
      <c r="E4" s="19">
        <v>26</v>
      </c>
      <c r="F4" s="20">
        <f t="shared" si="0"/>
        <v>520</v>
      </c>
      <c r="G4" s="21" t="s">
        <v>7</v>
      </c>
      <c r="H4" s="15">
        <v>0</v>
      </c>
    </row>
    <row r="5" spans="1:8" ht="12.75">
      <c r="A5" s="8"/>
      <c r="B5" s="9" t="s">
        <v>8</v>
      </c>
      <c r="C5" s="10"/>
      <c r="D5" s="11">
        <f>'2-Licenciés Acpte1'!E44</f>
        <v>2</v>
      </c>
      <c r="E5" s="22">
        <v>0</v>
      </c>
      <c r="F5" s="20">
        <f t="shared" si="0"/>
        <v>0</v>
      </c>
      <c r="G5" s="21"/>
      <c r="H5" s="15"/>
    </row>
    <row r="6" spans="1:8" ht="12.75">
      <c r="A6" s="8"/>
      <c r="B6" s="23" t="s">
        <v>9</v>
      </c>
      <c r="C6" s="10"/>
      <c r="D6" s="11">
        <f>'2-Licenciés Acpte1'!E45</f>
        <v>0</v>
      </c>
      <c r="E6" s="24">
        <v>7.5</v>
      </c>
      <c r="F6" s="20">
        <f t="shared" si="0"/>
        <v>0</v>
      </c>
      <c r="G6" s="25"/>
      <c r="H6" s="15"/>
    </row>
    <row r="7" spans="1:8" ht="12.75">
      <c r="A7" s="8"/>
      <c r="B7" s="23" t="s">
        <v>10</v>
      </c>
      <c r="C7" s="10"/>
      <c r="D7" s="11">
        <f>'2-Licenciés Acpte1'!E46</f>
        <v>0</v>
      </c>
      <c r="E7" s="24">
        <v>7.5</v>
      </c>
      <c r="F7" s="20">
        <f t="shared" si="0"/>
        <v>0</v>
      </c>
      <c r="G7" s="14" t="s">
        <v>11</v>
      </c>
      <c r="H7" s="15">
        <f>H2-H4</f>
        <v>934</v>
      </c>
    </row>
    <row r="8" spans="1:8" ht="12.75">
      <c r="A8" s="8"/>
      <c r="B8" s="23" t="s">
        <v>12</v>
      </c>
      <c r="C8" s="10"/>
      <c r="D8" s="11">
        <f>'2-Licenciés Acpte1'!E47</f>
        <v>30</v>
      </c>
      <c r="E8" s="24"/>
      <c r="F8" s="20"/>
      <c r="G8" s="25"/>
      <c r="H8" s="26"/>
    </row>
    <row r="9" spans="1:8" ht="12.75">
      <c r="A9" s="8"/>
      <c r="B9" s="23" t="s">
        <v>13</v>
      </c>
      <c r="C9" s="10"/>
      <c r="D9" s="11">
        <f>'2-Licenciés Acpte1'!E48</f>
        <v>0</v>
      </c>
      <c r="E9" s="19">
        <v>5</v>
      </c>
      <c r="F9" s="20">
        <f t="shared" si="0"/>
        <v>0</v>
      </c>
      <c r="G9" s="18"/>
      <c r="H9" s="15"/>
    </row>
    <row r="10" spans="1:8" ht="12.75">
      <c r="A10" s="8"/>
      <c r="B10" s="23" t="s">
        <v>14</v>
      </c>
      <c r="C10" s="10"/>
      <c r="D10" s="11">
        <f>'2-Licenciés Acpte1'!E49</f>
        <v>26</v>
      </c>
      <c r="E10" s="19">
        <v>8</v>
      </c>
      <c r="F10" s="20">
        <f t="shared" si="0"/>
        <v>208</v>
      </c>
      <c r="G10" s="18"/>
      <c r="H10" s="15"/>
    </row>
    <row r="11" spans="1:8" ht="12.75">
      <c r="A11" s="27"/>
      <c r="B11" s="28" t="s">
        <v>15</v>
      </c>
      <c r="C11" s="29"/>
      <c r="D11" s="30">
        <v>1</v>
      </c>
      <c r="E11" s="31">
        <v>50</v>
      </c>
      <c r="F11" s="32">
        <f>D11*E11</f>
        <v>50</v>
      </c>
      <c r="G11" s="33"/>
      <c r="H11" s="34"/>
    </row>
    <row r="12" spans="1:8" ht="13.5" thickBot="1">
      <c r="A12" s="35"/>
      <c r="B12" s="36"/>
      <c r="C12" s="37"/>
      <c r="D12" s="37"/>
      <c r="E12" s="38"/>
      <c r="F12" s="39">
        <f>SUM(F2:F11)</f>
        <v>934</v>
      </c>
      <c r="G12" s="40"/>
      <c r="H12" s="41"/>
    </row>
    <row r="13" spans="1:8" ht="13.5" thickBot="1">
      <c r="A13" s="8"/>
      <c r="B13" s="23"/>
      <c r="C13" s="10"/>
      <c r="D13" s="10"/>
      <c r="E13" s="42"/>
      <c r="F13" s="43"/>
      <c r="G13" s="18"/>
      <c r="H13" s="43"/>
    </row>
    <row r="14" spans="1:8" ht="12.75">
      <c r="A14" s="44" t="s">
        <v>16</v>
      </c>
      <c r="B14" s="45"/>
      <c r="C14" s="46"/>
      <c r="D14" s="47"/>
      <c r="E14" s="48"/>
      <c r="F14" s="49"/>
      <c r="G14" s="50"/>
      <c r="H14" s="51"/>
    </row>
    <row r="15" spans="1:8" s="56" customFormat="1" ht="12.75">
      <c r="A15" s="192" t="s">
        <v>17</v>
      </c>
      <c r="B15" s="193"/>
      <c r="C15" s="52" t="s">
        <v>18</v>
      </c>
      <c r="D15" s="52"/>
      <c r="E15" s="53" t="s">
        <v>19</v>
      </c>
      <c r="F15" s="54" t="s">
        <v>20</v>
      </c>
      <c r="G15" s="14" t="s">
        <v>4</v>
      </c>
      <c r="H15" s="55">
        <f>+F35</f>
        <v>0</v>
      </c>
    </row>
    <row r="16" spans="1:8" ht="12.75">
      <c r="A16" s="57"/>
      <c r="B16" s="58" t="s">
        <v>21</v>
      </c>
      <c r="C16" s="59">
        <f>'[1]3-Compétitions X2 Acpte1'!D6</f>
        <v>0</v>
      </c>
      <c r="D16" s="52"/>
      <c r="E16" s="60">
        <v>130</v>
      </c>
      <c r="F16" s="54">
        <f>C16*E16</f>
        <v>0</v>
      </c>
      <c r="G16" s="18"/>
      <c r="H16" s="15"/>
    </row>
    <row r="17" spans="1:8" ht="12.75">
      <c r="A17" s="194" t="s">
        <v>22</v>
      </c>
      <c r="B17" s="61" t="s">
        <v>23</v>
      </c>
      <c r="C17" s="62">
        <f>'[1]3-Compétitions X2 Acpte1'!D7</f>
        <v>0</v>
      </c>
      <c r="D17" s="63"/>
      <c r="E17" s="63">
        <v>24</v>
      </c>
      <c r="F17" s="63">
        <f>E17*2*C17</f>
        <v>0</v>
      </c>
      <c r="G17" s="18"/>
      <c r="H17" s="15"/>
    </row>
    <row r="18" spans="1:8" ht="12.75">
      <c r="A18" s="195"/>
      <c r="B18" s="64" t="s">
        <v>24</v>
      </c>
      <c r="C18" s="62">
        <f>'[1]3-Compétitions X2 Acpte1'!D8</f>
        <v>0</v>
      </c>
      <c r="D18" s="65"/>
      <c r="E18" s="65">
        <v>21</v>
      </c>
      <c r="F18" s="65">
        <f aca="true" t="shared" si="1" ref="F18:F34">E18*2*C18</f>
        <v>0</v>
      </c>
      <c r="G18" s="18"/>
      <c r="H18" s="15"/>
    </row>
    <row r="19" spans="1:8" ht="12.75">
      <c r="A19" s="195"/>
      <c r="B19" s="66" t="s">
        <v>25</v>
      </c>
      <c r="C19" s="62">
        <f>'[1]3-Compétitions X2 Acpte1'!D9</f>
        <v>0</v>
      </c>
      <c r="D19" s="65"/>
      <c r="E19" s="65">
        <v>21</v>
      </c>
      <c r="F19" s="65">
        <f>E19*2*C19</f>
        <v>0</v>
      </c>
      <c r="G19" s="18"/>
      <c r="H19" s="15"/>
    </row>
    <row r="20" spans="1:8" ht="12.75">
      <c r="A20" s="196"/>
      <c r="B20" s="67" t="s">
        <v>26</v>
      </c>
      <c r="C20" s="62">
        <f>'[1]3-Compétitions X2 Acpte1'!D10</f>
        <v>0</v>
      </c>
      <c r="D20" s="68"/>
      <c r="E20" s="68">
        <v>10</v>
      </c>
      <c r="F20" s="68">
        <f>E20*2*C20</f>
        <v>0</v>
      </c>
      <c r="G20" s="18"/>
      <c r="H20" s="15"/>
    </row>
    <row r="21" spans="1:8" ht="12.75">
      <c r="A21" s="194" t="s">
        <v>27</v>
      </c>
      <c r="B21" s="69" t="s">
        <v>23</v>
      </c>
      <c r="C21" s="62">
        <f>'[1]3-Compétitions X2 Acpte1'!D11</f>
        <v>0</v>
      </c>
      <c r="D21" s="63"/>
      <c r="E21" s="63">
        <f>+E17</f>
        <v>24</v>
      </c>
      <c r="F21" s="63">
        <f t="shared" si="1"/>
        <v>0</v>
      </c>
      <c r="G21" s="18"/>
      <c r="H21" s="15"/>
    </row>
    <row r="22" spans="1:8" ht="12.75">
      <c r="A22" s="195"/>
      <c r="B22" s="9" t="s">
        <v>24</v>
      </c>
      <c r="C22" s="62">
        <f>'[1]3-Compétitions X2 Acpte1'!D12</f>
        <v>0</v>
      </c>
      <c r="D22" s="65"/>
      <c r="E22" s="65">
        <f>+E18</f>
        <v>21</v>
      </c>
      <c r="F22" s="65">
        <f t="shared" si="1"/>
        <v>0</v>
      </c>
      <c r="G22" s="18"/>
      <c r="H22" s="15"/>
    </row>
    <row r="23" spans="1:8" ht="12.75">
      <c r="A23" s="195"/>
      <c r="B23" s="66" t="s">
        <v>25</v>
      </c>
      <c r="C23" s="62">
        <f>'[1]3-Compétitions X2 Acpte1'!D13</f>
        <v>0</v>
      </c>
      <c r="D23" s="65"/>
      <c r="E23" s="65">
        <v>21</v>
      </c>
      <c r="F23" s="65">
        <f t="shared" si="1"/>
        <v>0</v>
      </c>
      <c r="G23" s="18"/>
      <c r="H23" s="15"/>
    </row>
    <row r="24" spans="1:8" ht="12.75">
      <c r="A24" s="196"/>
      <c r="B24" s="67" t="s">
        <v>26</v>
      </c>
      <c r="C24" s="62">
        <f>'[1]3-Compétitions X2 Acpte1'!D14</f>
        <v>0</v>
      </c>
      <c r="D24" s="68"/>
      <c r="E24" s="68">
        <v>10</v>
      </c>
      <c r="F24" s="68">
        <f t="shared" si="1"/>
        <v>0</v>
      </c>
      <c r="G24" s="18"/>
      <c r="H24" s="15"/>
    </row>
    <row r="25" spans="1:8" ht="12.75">
      <c r="A25" s="194" t="s">
        <v>28</v>
      </c>
      <c r="B25" s="69" t="s">
        <v>23</v>
      </c>
      <c r="C25" s="62">
        <f>'[1]3-Compétitions X2 Acpte1'!D15</f>
        <v>0</v>
      </c>
      <c r="D25" s="63"/>
      <c r="E25" s="70">
        <f>+E17</f>
        <v>24</v>
      </c>
      <c r="F25" s="13">
        <f t="shared" si="1"/>
        <v>0</v>
      </c>
      <c r="G25" s="18"/>
      <c r="H25" s="15"/>
    </row>
    <row r="26" spans="1:8" ht="12.75">
      <c r="A26" s="195"/>
      <c r="B26" s="9" t="s">
        <v>24</v>
      </c>
      <c r="C26" s="62">
        <f>'[1]3-Compétitions X2 Acpte1'!D16</f>
        <v>0</v>
      </c>
      <c r="D26" s="65"/>
      <c r="E26" s="71">
        <f>+E18</f>
        <v>21</v>
      </c>
      <c r="F26" s="20">
        <f t="shared" si="1"/>
        <v>0</v>
      </c>
      <c r="G26" s="18"/>
      <c r="H26" s="15"/>
    </row>
    <row r="27" spans="1:8" ht="12.75">
      <c r="A27" s="196"/>
      <c r="B27" s="28" t="s">
        <v>29</v>
      </c>
      <c r="C27" s="72">
        <f>'[1]3-Compétitions X2 Acpte1'!D17</f>
        <v>0</v>
      </c>
      <c r="D27" s="68"/>
      <c r="E27" s="73">
        <v>21</v>
      </c>
      <c r="F27" s="32">
        <f t="shared" si="1"/>
        <v>0</v>
      </c>
      <c r="G27" s="18"/>
      <c r="H27" s="15"/>
    </row>
    <row r="28" spans="1:8" ht="12.75">
      <c r="A28" s="74" t="s">
        <v>30</v>
      </c>
      <c r="B28" s="23"/>
      <c r="C28" s="72">
        <f>'[1]3-Compétitions X2 Acpte1'!D18</f>
        <v>0</v>
      </c>
      <c r="D28" s="65"/>
      <c r="E28" s="75">
        <v>7.5</v>
      </c>
      <c r="F28" s="76">
        <f t="shared" si="1"/>
        <v>0</v>
      </c>
      <c r="G28" s="18"/>
      <c r="H28" s="15"/>
    </row>
    <row r="29" spans="1:8" ht="12.75">
      <c r="A29" s="197" t="s">
        <v>31</v>
      </c>
      <c r="B29" s="69" t="s">
        <v>23</v>
      </c>
      <c r="C29" s="72">
        <f>'[1]3-Compétitions X2 Acpte1'!D19</f>
        <v>0</v>
      </c>
      <c r="D29" s="52"/>
      <c r="E29" s="70">
        <f>+E17</f>
        <v>24</v>
      </c>
      <c r="F29" s="54">
        <f t="shared" si="1"/>
        <v>0</v>
      </c>
      <c r="G29" s="18"/>
      <c r="H29" s="15"/>
    </row>
    <row r="30" spans="1:8" ht="12.75">
      <c r="A30" s="198"/>
      <c r="B30" s="9" t="s">
        <v>24</v>
      </c>
      <c r="C30" s="72">
        <f>'[1]3-Compétitions X2 Acpte1'!D20</f>
        <v>0</v>
      </c>
      <c r="D30" s="77"/>
      <c r="E30" s="71">
        <f>+E18</f>
        <v>21</v>
      </c>
      <c r="F30" s="76">
        <f t="shared" si="1"/>
        <v>0</v>
      </c>
      <c r="G30" s="18"/>
      <c r="H30" s="15"/>
    </row>
    <row r="31" spans="1:8" ht="12.75">
      <c r="A31" s="199"/>
      <c r="B31" s="28" t="s">
        <v>29</v>
      </c>
      <c r="C31" s="72">
        <f>'[1]3-Compétitions X2 Acpte1'!D21</f>
        <v>0</v>
      </c>
      <c r="D31" s="78"/>
      <c r="E31" s="73">
        <v>21</v>
      </c>
      <c r="F31" s="79">
        <f t="shared" si="1"/>
        <v>0</v>
      </c>
      <c r="G31" s="18"/>
      <c r="H31" s="15"/>
    </row>
    <row r="32" spans="1:8" ht="12.75">
      <c r="A32" s="197" t="s">
        <v>32</v>
      </c>
      <c r="B32" s="69" t="s">
        <v>23</v>
      </c>
      <c r="C32" s="72">
        <f>'[1]3-Compétitions X2 Acpte1'!D22</f>
        <v>0</v>
      </c>
      <c r="D32" s="52"/>
      <c r="E32" s="70">
        <f>E17</f>
        <v>24</v>
      </c>
      <c r="F32" s="54">
        <f t="shared" si="1"/>
        <v>0</v>
      </c>
      <c r="G32" s="18"/>
      <c r="H32" s="15"/>
    </row>
    <row r="33" spans="1:8" ht="12.75">
      <c r="A33" s="200"/>
      <c r="B33" s="9" t="s">
        <v>24</v>
      </c>
      <c r="C33" s="72">
        <f>'[1]3-Compétitions X2 Acpte1'!D23</f>
        <v>0</v>
      </c>
      <c r="D33" s="77"/>
      <c r="E33" s="71">
        <f>E18</f>
        <v>21</v>
      </c>
      <c r="F33" s="76">
        <f t="shared" si="1"/>
        <v>0</v>
      </c>
      <c r="G33" s="18"/>
      <c r="H33" s="15"/>
    </row>
    <row r="34" spans="1:8" ht="12.75">
      <c r="A34" s="201"/>
      <c r="B34" s="28" t="s">
        <v>29</v>
      </c>
      <c r="C34" s="72">
        <f>'[1]3-Compétitions X2 Acpte1'!D24</f>
        <v>0</v>
      </c>
      <c r="D34" s="78"/>
      <c r="E34" s="73">
        <v>21</v>
      </c>
      <c r="F34" s="79">
        <f t="shared" si="1"/>
        <v>0</v>
      </c>
      <c r="G34" s="33"/>
      <c r="H34" s="34"/>
    </row>
    <row r="35" spans="1:8" ht="13.5" thickBot="1">
      <c r="A35" s="35"/>
      <c r="B35" s="36" t="s">
        <v>33</v>
      </c>
      <c r="C35" s="37">
        <f>SUM(C16:C34)</f>
        <v>0</v>
      </c>
      <c r="D35" s="37"/>
      <c r="E35" s="80"/>
      <c r="F35" s="80"/>
      <c r="G35" s="80"/>
      <c r="H35" s="81"/>
    </row>
    <row r="36" spans="1:8" ht="13.5" thickBot="1">
      <c r="A36" s="82"/>
      <c r="B36" s="23"/>
      <c r="C36" s="83"/>
      <c r="D36" s="83"/>
      <c r="E36" s="83"/>
      <c r="F36" s="84"/>
      <c r="G36" s="42"/>
      <c r="H36" s="16"/>
    </row>
    <row r="37" spans="1:8" s="88" customFormat="1" ht="12.75">
      <c r="A37" s="206" t="s">
        <v>34</v>
      </c>
      <c r="B37" s="207"/>
      <c r="C37" s="85" t="s">
        <v>35</v>
      </c>
      <c r="D37" s="85" t="s">
        <v>36</v>
      </c>
      <c r="E37" s="85" t="s">
        <v>19</v>
      </c>
      <c r="F37" s="86" t="s">
        <v>20</v>
      </c>
      <c r="G37" s="14" t="s">
        <v>4</v>
      </c>
      <c r="H37" s="87">
        <f>+F62</f>
        <v>0</v>
      </c>
    </row>
    <row r="38" spans="1:8" ht="12.75">
      <c r="A38" s="8"/>
      <c r="B38" s="9" t="s">
        <v>37</v>
      </c>
      <c r="C38" s="77">
        <v>0</v>
      </c>
      <c r="D38" s="77">
        <f>'[1]4-Compétitions X4 acpte1'!E7</f>
        <v>0</v>
      </c>
      <c r="E38" s="89">
        <v>260</v>
      </c>
      <c r="F38" s="20">
        <f>C38*E38</f>
        <v>0</v>
      </c>
      <c r="G38" s="18"/>
      <c r="H38" s="15"/>
    </row>
    <row r="39" spans="1:8" ht="12.75">
      <c r="A39" s="208" t="s">
        <v>22</v>
      </c>
      <c r="B39" s="61" t="s">
        <v>23</v>
      </c>
      <c r="C39" s="62">
        <f>'[1]4-Compétitions X4 acpte1'!D8</f>
        <v>0</v>
      </c>
      <c r="D39" s="52">
        <f>'[1]4-Compétitions X4 acpte1'!E8</f>
        <v>0</v>
      </c>
      <c r="E39" s="90">
        <f>E17</f>
        <v>24</v>
      </c>
      <c r="F39" s="13">
        <f>D39*E39</f>
        <v>0</v>
      </c>
      <c r="G39" s="18"/>
      <c r="H39" s="15"/>
    </row>
    <row r="40" spans="1:8" ht="12.75">
      <c r="A40" s="209"/>
      <c r="B40" s="64" t="s">
        <v>24</v>
      </c>
      <c r="C40" s="91">
        <f>'[1]4-Compétitions X4 acpte1'!D9</f>
        <v>0</v>
      </c>
      <c r="D40" s="77">
        <f>'[1]4-Compétitions X4 acpte1'!E9</f>
        <v>0</v>
      </c>
      <c r="E40" s="89">
        <f>E18</f>
        <v>21</v>
      </c>
      <c r="F40" s="20">
        <f aca="true" t="shared" si="2" ref="F40:F60">D40*E40</f>
        <v>0</v>
      </c>
      <c r="G40" s="18"/>
      <c r="H40" s="15"/>
    </row>
    <row r="41" spans="1:8" ht="12.75">
      <c r="A41" s="210"/>
      <c r="B41" s="92" t="s">
        <v>29</v>
      </c>
      <c r="C41" s="93">
        <f>'[1]4-Compétitions X4 acpte1'!D10</f>
        <v>0</v>
      </c>
      <c r="D41" s="78">
        <f>'[1]4-Compétitions X4 acpte1'!E10</f>
        <v>0</v>
      </c>
      <c r="E41" s="94">
        <v>21</v>
      </c>
      <c r="F41" s="32">
        <f t="shared" si="2"/>
        <v>0</v>
      </c>
      <c r="G41" s="18"/>
      <c r="H41" s="15"/>
    </row>
    <row r="42" spans="1:8" ht="12.75">
      <c r="A42" s="194" t="s">
        <v>27</v>
      </c>
      <c r="B42" s="69" t="s">
        <v>23</v>
      </c>
      <c r="C42" s="62">
        <f>'[1]4-Compétitions X4 acpte1'!D11</f>
        <v>0</v>
      </c>
      <c r="D42" s="52">
        <f>'[1]4-Compétitions X4 acpte1'!E11</f>
        <v>0</v>
      </c>
      <c r="E42" s="90">
        <f>E17</f>
        <v>24</v>
      </c>
      <c r="F42" s="13">
        <f t="shared" si="2"/>
        <v>0</v>
      </c>
      <c r="G42" s="18"/>
      <c r="H42" s="15"/>
    </row>
    <row r="43" spans="1:8" ht="12.75">
      <c r="A43" s="195"/>
      <c r="B43" s="9" t="s">
        <v>24</v>
      </c>
      <c r="C43" s="91">
        <f>'[1]4-Compétitions X4 acpte1'!D12</f>
        <v>0</v>
      </c>
      <c r="D43" s="77">
        <f>'[1]4-Compétitions X4 acpte1'!E12</f>
        <v>0</v>
      </c>
      <c r="E43" s="89">
        <f>E18</f>
        <v>21</v>
      </c>
      <c r="F43" s="20">
        <f t="shared" si="2"/>
        <v>0</v>
      </c>
      <c r="G43" s="18"/>
      <c r="H43" s="15"/>
    </row>
    <row r="44" spans="1:8" ht="12.75">
      <c r="A44" s="196"/>
      <c r="B44" s="28" t="s">
        <v>29</v>
      </c>
      <c r="C44" s="93">
        <f>'[1]4-Compétitions X4 acpte1'!D13</f>
        <v>0</v>
      </c>
      <c r="D44" s="78">
        <f>'[1]4-Compétitions X4 acpte1'!E13</f>
        <v>0</v>
      </c>
      <c r="E44" s="94">
        <v>21</v>
      </c>
      <c r="F44" s="32">
        <f t="shared" si="2"/>
        <v>0</v>
      </c>
      <c r="G44" s="18"/>
      <c r="H44" s="15"/>
    </row>
    <row r="45" spans="1:8" ht="12.75">
      <c r="A45" s="194" t="s">
        <v>28</v>
      </c>
      <c r="B45" s="69" t="s">
        <v>23</v>
      </c>
      <c r="C45" s="62">
        <f>'[1]4-Compétitions X4 acpte1'!D14</f>
        <v>0</v>
      </c>
      <c r="D45" s="52">
        <f>'[1]4-Compétitions X4 acpte1'!E14</f>
        <v>0</v>
      </c>
      <c r="E45" s="90">
        <f>E17</f>
        <v>24</v>
      </c>
      <c r="F45" s="13">
        <f t="shared" si="2"/>
        <v>0</v>
      </c>
      <c r="G45" s="18"/>
      <c r="H45" s="15"/>
    </row>
    <row r="46" spans="1:8" ht="12.75">
      <c r="A46" s="195"/>
      <c r="B46" s="9" t="s">
        <v>24</v>
      </c>
      <c r="C46" s="91">
        <f>'[1]4-Compétitions X4 acpte1'!D15</f>
        <v>0</v>
      </c>
      <c r="D46" s="77">
        <f>'[1]4-Compétitions X4 acpte1'!E15</f>
        <v>0</v>
      </c>
      <c r="E46" s="89">
        <f>E18</f>
        <v>21</v>
      </c>
      <c r="F46" s="20">
        <f t="shared" si="2"/>
        <v>0</v>
      </c>
      <c r="G46" s="18"/>
      <c r="H46" s="15"/>
    </row>
    <row r="47" spans="1:8" ht="12.75">
      <c r="A47" s="196"/>
      <c r="B47" s="28" t="s">
        <v>29</v>
      </c>
      <c r="C47" s="93">
        <f>'[1]4-Compétitions X4 acpte1'!D16</f>
        <v>0</v>
      </c>
      <c r="D47" s="78">
        <f>'[1]4-Compétitions X4 acpte1'!E16</f>
        <v>0</v>
      </c>
      <c r="E47" s="94">
        <v>21</v>
      </c>
      <c r="F47" s="32">
        <f t="shared" si="2"/>
        <v>0</v>
      </c>
      <c r="G47" s="18"/>
      <c r="H47" s="15"/>
    </row>
    <row r="48" spans="1:8" ht="12.75">
      <c r="A48" s="74" t="s">
        <v>30</v>
      </c>
      <c r="B48" s="23"/>
      <c r="C48" s="91">
        <f>'[1]4-Compétitions X4 acpte1'!D17</f>
        <v>0</v>
      </c>
      <c r="D48" s="77">
        <f>'[1]4-Compétitions X4 acpte1'!E17</f>
        <v>0</v>
      </c>
      <c r="E48" s="95">
        <v>7.5</v>
      </c>
      <c r="F48" s="20">
        <f t="shared" si="2"/>
        <v>0</v>
      </c>
      <c r="G48" s="18"/>
      <c r="H48" s="15"/>
    </row>
    <row r="49" spans="1:8" ht="12.75">
      <c r="A49" s="197" t="s">
        <v>31</v>
      </c>
      <c r="B49" s="69" t="s">
        <v>23</v>
      </c>
      <c r="C49" s="62">
        <f>'[1]4-Compétitions X4 acpte1'!D18</f>
        <v>0</v>
      </c>
      <c r="D49" s="52">
        <f>'[1]4-Compétitions X4 acpte1'!E18</f>
        <v>0</v>
      </c>
      <c r="E49" s="90">
        <f>E17</f>
        <v>24</v>
      </c>
      <c r="F49" s="13">
        <f t="shared" si="2"/>
        <v>0</v>
      </c>
      <c r="G49" s="18"/>
      <c r="H49" s="15"/>
    </row>
    <row r="50" spans="1:8" ht="12.75">
      <c r="A50" s="200"/>
      <c r="B50" s="9" t="s">
        <v>24</v>
      </c>
      <c r="C50" s="91">
        <f>'[1]4-Compétitions X4 acpte1'!D19</f>
        <v>0</v>
      </c>
      <c r="D50" s="77">
        <f>'[1]4-Compétitions X4 acpte1'!E19</f>
        <v>0</v>
      </c>
      <c r="E50" s="89">
        <f>E18</f>
        <v>21</v>
      </c>
      <c r="F50" s="20">
        <f t="shared" si="2"/>
        <v>0</v>
      </c>
      <c r="G50" s="18"/>
      <c r="H50" s="15"/>
    </row>
    <row r="51" spans="1:8" ht="12.75">
      <c r="A51" s="201"/>
      <c r="B51" s="28" t="s">
        <v>29</v>
      </c>
      <c r="C51" s="93">
        <f>'[1]4-Compétitions X4 acpte1'!D20</f>
        <v>0</v>
      </c>
      <c r="D51" s="78">
        <f>'[1]4-Compétitions X4 acpte1'!E20</f>
        <v>0</v>
      </c>
      <c r="E51" s="94">
        <v>21</v>
      </c>
      <c r="F51" s="32">
        <f t="shared" si="2"/>
        <v>0</v>
      </c>
      <c r="G51" s="18"/>
      <c r="H51" s="15"/>
    </row>
    <row r="52" spans="1:8" ht="12.75">
      <c r="A52" s="197" t="s">
        <v>32</v>
      </c>
      <c r="B52" s="69" t="s">
        <v>23</v>
      </c>
      <c r="C52" s="62">
        <f>'[1]4-Compétitions X4 acpte1'!D21</f>
        <v>0</v>
      </c>
      <c r="D52" s="52">
        <f>'[1]4-Compétitions X4 acpte1'!E21</f>
        <v>0</v>
      </c>
      <c r="E52" s="90">
        <f>E17</f>
        <v>24</v>
      </c>
      <c r="F52" s="13">
        <f t="shared" si="2"/>
        <v>0</v>
      </c>
      <c r="G52" s="18"/>
      <c r="H52" s="15"/>
    </row>
    <row r="53" spans="1:8" ht="12.75">
      <c r="A53" s="198"/>
      <c r="B53" s="9" t="s">
        <v>24</v>
      </c>
      <c r="C53" s="91">
        <f>'[1]4-Compétitions X4 acpte1'!D22</f>
        <v>0</v>
      </c>
      <c r="D53" s="77">
        <f>'[1]4-Compétitions X4 acpte1'!E22</f>
        <v>0</v>
      </c>
      <c r="E53" s="89">
        <f>E18</f>
        <v>21</v>
      </c>
      <c r="F53" s="20">
        <f t="shared" si="2"/>
        <v>0</v>
      </c>
      <c r="G53" s="18"/>
      <c r="H53" s="15"/>
    </row>
    <row r="54" spans="1:8" ht="12.75">
      <c r="A54" s="199"/>
      <c r="B54" s="28" t="s">
        <v>29</v>
      </c>
      <c r="C54" s="93">
        <f>'[1]4-Compétitions X4 acpte1'!D23</f>
        <v>0</v>
      </c>
      <c r="D54" s="78">
        <f>'[1]4-Compétitions X4 acpte1'!E23</f>
        <v>0</v>
      </c>
      <c r="E54" s="94">
        <v>21</v>
      </c>
      <c r="F54" s="32">
        <f t="shared" si="2"/>
        <v>0</v>
      </c>
      <c r="G54" s="18"/>
      <c r="H54" s="15"/>
    </row>
    <row r="55" spans="1:8" ht="12.75">
      <c r="A55" s="202" t="s">
        <v>38</v>
      </c>
      <c r="B55" s="69" t="s">
        <v>39</v>
      </c>
      <c r="C55" s="62">
        <f>'[1]4-Compétitions X4 acpte1'!D24</f>
        <v>0</v>
      </c>
      <c r="D55" s="52">
        <f>'[1]4-Compétitions X4 acpte1'!E24</f>
        <v>0</v>
      </c>
      <c r="E55" s="90">
        <v>35</v>
      </c>
      <c r="F55" s="13">
        <f>D55*E55</f>
        <v>0</v>
      </c>
      <c r="G55" s="18"/>
      <c r="H55" s="15"/>
    </row>
    <row r="56" spans="1:8" ht="12.75">
      <c r="A56" s="198"/>
      <c r="B56" s="9" t="s">
        <v>40</v>
      </c>
      <c r="C56" s="91">
        <f>'[1]4-Compétitions X4 acpte1'!D25</f>
        <v>0</v>
      </c>
      <c r="D56" s="77">
        <f>'[1]4-Compétitions X4 acpte1'!E25</f>
        <v>0</v>
      </c>
      <c r="E56" s="89">
        <v>35</v>
      </c>
      <c r="F56" s="20">
        <f t="shared" si="2"/>
        <v>0</v>
      </c>
      <c r="G56" s="18"/>
      <c r="H56" s="15"/>
    </row>
    <row r="57" spans="1:8" ht="12.75">
      <c r="A57" s="198"/>
      <c r="B57" s="96" t="s">
        <v>41</v>
      </c>
      <c r="C57" s="91">
        <f>'[1]4-Compétitions X4 acpte1'!D26</f>
        <v>0</v>
      </c>
      <c r="D57" s="77">
        <f>'[1]4-Compétitions X4 acpte1'!E26</f>
        <v>0</v>
      </c>
      <c r="E57" s="89">
        <f>E18</f>
        <v>21</v>
      </c>
      <c r="F57" s="20">
        <f t="shared" si="2"/>
        <v>0</v>
      </c>
      <c r="G57" s="18"/>
      <c r="H57" s="15"/>
    </row>
    <row r="58" spans="1:8" ht="12.75">
      <c r="A58" s="198"/>
      <c r="B58" s="96" t="s">
        <v>42</v>
      </c>
      <c r="C58" s="91">
        <f>'[1]4-Compétitions X4 acpte1'!D27</f>
        <v>0</v>
      </c>
      <c r="D58" s="77">
        <f>'[1]4-Compétitions X4 acpte1'!E27</f>
        <v>0</v>
      </c>
      <c r="E58" s="89">
        <v>21</v>
      </c>
      <c r="F58" s="20">
        <f t="shared" si="2"/>
        <v>0</v>
      </c>
      <c r="G58" s="18"/>
      <c r="H58" s="15"/>
    </row>
    <row r="59" spans="1:8" ht="12.75">
      <c r="A59" s="199"/>
      <c r="B59" s="97" t="s">
        <v>43</v>
      </c>
      <c r="C59" s="93">
        <f>'[1]4-Compétitions X4 acpte1'!D28</f>
        <v>0</v>
      </c>
      <c r="D59" s="78">
        <f>'[1]4-Compétitions X4 acpte1'!E28</f>
        <v>0</v>
      </c>
      <c r="E59" s="94">
        <v>21</v>
      </c>
      <c r="F59" s="32">
        <f t="shared" si="2"/>
        <v>0</v>
      </c>
      <c r="G59" s="18"/>
      <c r="H59" s="15"/>
    </row>
    <row r="60" spans="1:8" ht="12.75">
      <c r="A60" s="98" t="s">
        <v>44</v>
      </c>
      <c r="B60" s="99"/>
      <c r="C60" s="93">
        <f>'[1]4-Compétitions X4 acpte1'!D29</f>
        <v>0</v>
      </c>
      <c r="D60" s="78">
        <f>'[1]4-Compétitions X4 acpte1'!E29</f>
        <v>0</v>
      </c>
      <c r="E60" s="100">
        <v>21</v>
      </c>
      <c r="F60" s="32">
        <f t="shared" si="2"/>
        <v>0</v>
      </c>
      <c r="G60" s="18"/>
      <c r="H60" s="15"/>
    </row>
    <row r="61" spans="1:8" ht="12.75">
      <c r="A61" s="27" t="s">
        <v>45</v>
      </c>
      <c r="B61" s="28"/>
      <c r="C61" s="93">
        <f>'[1]4-Compétitions X4 acpte1'!D30</f>
        <v>0</v>
      </c>
      <c r="D61" s="78">
        <f>'[1]4-Compétitions X4 acpte1'!E30</f>
        <v>0</v>
      </c>
      <c r="E61" s="100">
        <v>21</v>
      </c>
      <c r="F61" s="32">
        <f>D61*E61</f>
        <v>0</v>
      </c>
      <c r="G61" s="33"/>
      <c r="H61" s="34"/>
    </row>
    <row r="62" spans="1:8" ht="13.5" thickBot="1">
      <c r="A62" s="35"/>
      <c r="B62" s="36" t="s">
        <v>46</v>
      </c>
      <c r="C62" s="37">
        <f>SUM(C38:C61)</f>
        <v>0</v>
      </c>
      <c r="D62" s="37">
        <f>SUM(D38:D61)</f>
        <v>0</v>
      </c>
      <c r="E62" s="80"/>
      <c r="F62" s="101"/>
      <c r="G62" s="40"/>
      <c r="H62" s="41"/>
    </row>
    <row r="63" spans="3:6" ht="12.75">
      <c r="C63" s="10"/>
      <c r="D63" s="104"/>
      <c r="E63" s="42"/>
      <c r="F63" s="104"/>
    </row>
    <row r="64" spans="1:8" ht="12.75">
      <c r="A64" s="107" t="s">
        <v>47</v>
      </c>
      <c r="B64" s="108"/>
      <c r="C64" s="109"/>
      <c r="D64" s="109" t="s">
        <v>48</v>
      </c>
      <c r="E64" s="109"/>
      <c r="F64" s="110"/>
      <c r="G64" s="111"/>
      <c r="H64" s="112"/>
    </row>
    <row r="65" spans="1:8" ht="14.25">
      <c r="A65" s="113"/>
      <c r="B65" s="23" t="s">
        <v>49</v>
      </c>
      <c r="C65" s="114" t="s">
        <v>50</v>
      </c>
      <c r="D65" s="115" t="s">
        <v>51</v>
      </c>
      <c r="E65" s="115" t="s">
        <v>52</v>
      </c>
      <c r="F65" s="116"/>
      <c r="G65" s="111" t="s">
        <v>53</v>
      </c>
      <c r="H65" s="117">
        <f>H7</f>
        <v>934</v>
      </c>
    </row>
    <row r="66" spans="1:11" ht="12.75">
      <c r="A66" s="113"/>
      <c r="B66" s="109" t="s">
        <v>54</v>
      </c>
      <c r="C66" s="118"/>
      <c r="D66" s="118"/>
      <c r="E66" s="118"/>
      <c r="F66" s="119"/>
      <c r="G66" s="18"/>
      <c r="H66" s="120"/>
      <c r="J66" s="121"/>
      <c r="K66" s="122"/>
    </row>
    <row r="67" spans="1:11" ht="12.75">
      <c r="A67" s="113"/>
      <c r="B67" s="109" t="s">
        <v>55</v>
      </c>
      <c r="C67" s="29"/>
      <c r="D67" s="29"/>
      <c r="E67" s="123"/>
      <c r="F67" s="124"/>
      <c r="G67" s="18" t="s">
        <v>91</v>
      </c>
      <c r="H67" s="120">
        <f>SUM(C67:F67)</f>
        <v>0</v>
      </c>
      <c r="J67" s="121"/>
      <c r="K67" s="122"/>
    </row>
    <row r="68" spans="1:8" ht="12.75">
      <c r="A68" s="113"/>
      <c r="B68" s="125" t="s">
        <v>56</v>
      </c>
      <c r="C68" s="126"/>
      <c r="D68" s="126"/>
      <c r="E68" s="127"/>
      <c r="F68" s="128"/>
      <c r="G68" s="18"/>
      <c r="H68" s="120"/>
    </row>
    <row r="69" spans="1:8" ht="12.75">
      <c r="A69" s="113"/>
      <c r="B69" s="21" t="s">
        <v>57</v>
      </c>
      <c r="C69" s="10"/>
      <c r="D69" s="10"/>
      <c r="E69" s="203"/>
      <c r="F69" s="203"/>
      <c r="G69" s="18"/>
      <c r="H69" s="129"/>
    </row>
    <row r="70" spans="1:8" ht="12.75">
      <c r="A70" s="130"/>
      <c r="B70" s="28"/>
      <c r="C70" s="10"/>
      <c r="D70" s="10"/>
      <c r="E70" s="189" t="s">
        <v>92</v>
      </c>
      <c r="F70" s="43"/>
      <c r="G70" s="33"/>
      <c r="H70" s="131">
        <f>H65-H67</f>
        <v>934</v>
      </c>
    </row>
    <row r="71" spans="1:8" ht="12.75">
      <c r="A71" s="113"/>
      <c r="B71" s="23"/>
      <c r="C71" s="63"/>
      <c r="D71" s="63"/>
      <c r="E71" s="63"/>
      <c r="F71" s="43"/>
      <c r="G71" s="132"/>
      <c r="H71" s="112"/>
    </row>
    <row r="72" spans="1:8" ht="12.75">
      <c r="A72" s="204" t="s">
        <v>58</v>
      </c>
      <c r="B72" s="205"/>
      <c r="C72" s="133"/>
      <c r="D72" s="128"/>
      <c r="E72" s="128" t="s">
        <v>59</v>
      </c>
      <c r="F72" s="134"/>
      <c r="G72" s="111"/>
      <c r="H72" s="112"/>
    </row>
    <row r="73" spans="1:8" ht="12.75">
      <c r="A73" s="113"/>
      <c r="B73" s="23"/>
      <c r="C73" s="135"/>
      <c r="D73" s="42"/>
      <c r="E73" s="42"/>
      <c r="F73" s="43"/>
      <c r="G73" s="18"/>
      <c r="H73" s="120"/>
    </row>
    <row r="74" spans="1:8" ht="12.75">
      <c r="A74" s="136"/>
      <c r="B74" s="23"/>
      <c r="C74" s="135"/>
      <c r="D74" s="135"/>
      <c r="E74" s="135"/>
      <c r="F74" s="43"/>
      <c r="G74" s="18"/>
      <c r="H74" s="120"/>
    </row>
    <row r="75" spans="1:8" ht="12.75">
      <c r="A75" s="136"/>
      <c r="B75" s="137">
        <v>701000</v>
      </c>
      <c r="C75" s="138" t="s">
        <v>56</v>
      </c>
      <c r="D75" s="10"/>
      <c r="E75" s="43">
        <f>H7</f>
        <v>934</v>
      </c>
      <c r="G75" s="18"/>
      <c r="H75" s="120"/>
    </row>
    <row r="76" spans="1:8" ht="12.75">
      <c r="A76" s="136"/>
      <c r="B76" s="137">
        <v>702000</v>
      </c>
      <c r="C76" s="138" t="s">
        <v>57</v>
      </c>
      <c r="D76" s="10"/>
      <c r="E76" s="42"/>
      <c r="F76" s="43"/>
      <c r="G76" s="18"/>
      <c r="H76" s="120"/>
    </row>
    <row r="77" spans="1:8" ht="12.75">
      <c r="A77" s="139"/>
      <c r="B77" s="124"/>
      <c r="C77" s="29" t="s">
        <v>60</v>
      </c>
      <c r="D77" s="29"/>
      <c r="E77" s="140">
        <f>SUM(E75:E76)</f>
        <v>934</v>
      </c>
      <c r="F77" s="140"/>
      <c r="G77" s="33"/>
      <c r="H77" s="141"/>
    </row>
  </sheetData>
  <sheetProtection/>
  <mergeCells count="15">
    <mergeCell ref="A72:B72"/>
    <mergeCell ref="A37:B37"/>
    <mergeCell ref="A39:A41"/>
    <mergeCell ref="A42:A44"/>
    <mergeCell ref="A45:A47"/>
    <mergeCell ref="A49:A51"/>
    <mergeCell ref="A52:A54"/>
    <mergeCell ref="A29:A31"/>
    <mergeCell ref="A32:A34"/>
    <mergeCell ref="A55:A59"/>
    <mergeCell ref="E69:F69"/>
    <mergeCell ref="A15:B15"/>
    <mergeCell ref="A17:A20"/>
    <mergeCell ref="A21:A24"/>
    <mergeCell ref="A25:A27"/>
  </mergeCells>
  <printOptions/>
  <pageMargins left="0.48" right="0.35433070866141736" top="0.6299212598425197" bottom="0.2755905511811024" header="0.3937007874015748" footer="0.31496062992125984"/>
  <pageSetup fitToHeight="1" fitToWidth="1" horizontalDpi="600" verticalDpi="600" orientation="portrait" paperSize="9" scale="81" r:id="rId3"/>
  <headerFooter alignWithMargins="0">
    <oddHeader xml:space="preserve">&amp;L&amp;F  &amp;A&amp;R&amp;D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2"/>
  <sheetViews>
    <sheetView zoomScalePageLayoutView="0" workbookViewId="0" topLeftCell="A1">
      <pane xSplit="1" ySplit="1" topLeftCell="B2" activePane="bottomRight" state="frozen"/>
      <selection pane="topLeft" activeCell="K9" sqref="K9"/>
      <selection pane="topRight" activeCell="K9" sqref="K9"/>
      <selection pane="bottomLeft" activeCell="K9" sqref="K9"/>
      <selection pane="bottomRight" activeCell="A32" sqref="A32:IV32"/>
    </sheetView>
  </sheetViews>
  <sheetFormatPr defaultColWidth="11.421875" defaultRowHeight="12.75"/>
  <cols>
    <col min="1" max="1" width="17.28125" style="149" customWidth="1"/>
    <col min="2" max="2" width="10.140625" style="149" bestFit="1" customWidth="1"/>
    <col min="3" max="3" width="11.00390625" style="149" customWidth="1"/>
    <col min="4" max="4" width="11.421875" style="149" customWidth="1"/>
    <col min="5" max="5" width="19.421875" style="149" bestFit="1" customWidth="1"/>
    <col min="6" max="6" width="17.140625" style="149" customWidth="1"/>
    <col min="7" max="7" width="25.7109375" style="149" customWidth="1"/>
    <col min="8" max="8" width="9.8515625" style="149" customWidth="1"/>
    <col min="9" max="9" width="10.8515625" style="149" customWidth="1"/>
    <col min="10" max="10" width="11.28125" style="149" customWidth="1"/>
    <col min="11" max="11" width="10.28125" style="149" customWidth="1"/>
    <col min="12" max="12" width="9.00390625" style="149" customWidth="1"/>
    <col min="13" max="13" width="28.8515625" style="149" customWidth="1"/>
    <col min="14" max="16384" width="11.421875" style="149" customWidth="1"/>
  </cols>
  <sheetData>
    <row r="1" spans="1:13" s="146" customFormat="1" ht="25.5">
      <c r="A1" s="143" t="s">
        <v>61</v>
      </c>
      <c r="B1" s="143"/>
      <c r="C1" s="144" t="s">
        <v>62</v>
      </c>
      <c r="D1" s="144" t="s">
        <v>63</v>
      </c>
      <c r="E1" s="144" t="s">
        <v>64</v>
      </c>
      <c r="F1" s="144" t="s">
        <v>65</v>
      </c>
      <c r="G1" s="144" t="s">
        <v>66</v>
      </c>
      <c r="H1" s="145" t="s">
        <v>67</v>
      </c>
      <c r="I1" s="145" t="s">
        <v>68</v>
      </c>
      <c r="J1" s="144" t="s">
        <v>69</v>
      </c>
      <c r="K1" s="144" t="s">
        <v>70</v>
      </c>
      <c r="L1" s="144" t="s">
        <v>71</v>
      </c>
      <c r="M1" s="146" t="s">
        <v>72</v>
      </c>
    </row>
    <row r="2" spans="1:12" ht="12.75">
      <c r="A2" s="190" t="s">
        <v>93</v>
      </c>
      <c r="B2" s="191" t="s">
        <v>94</v>
      </c>
      <c r="C2">
        <v>9897862</v>
      </c>
      <c r="D2" t="s">
        <v>95</v>
      </c>
      <c r="E2" t="s">
        <v>96</v>
      </c>
      <c r="F2" t="s">
        <v>97</v>
      </c>
      <c r="G2" t="s">
        <v>98</v>
      </c>
      <c r="H2" t="s">
        <v>73</v>
      </c>
      <c r="I2" t="s">
        <v>74</v>
      </c>
      <c r="J2" s="147">
        <v>43035.8040625</v>
      </c>
      <c r="K2">
        <v>0</v>
      </c>
      <c r="L2">
        <v>0</v>
      </c>
    </row>
    <row r="3" spans="1:12" ht="12.75">
      <c r="A3" s="190" t="s">
        <v>93</v>
      </c>
      <c r="B3" s="191" t="s">
        <v>94</v>
      </c>
      <c r="C3">
        <v>2852342</v>
      </c>
      <c r="D3" t="s">
        <v>99</v>
      </c>
      <c r="E3" t="s">
        <v>100</v>
      </c>
      <c r="F3" t="s">
        <v>101</v>
      </c>
      <c r="G3" t="s">
        <v>102</v>
      </c>
      <c r="H3" t="s">
        <v>75</v>
      </c>
      <c r="I3" t="s">
        <v>74</v>
      </c>
      <c r="J3" s="147">
        <v>43003.69274305556</v>
      </c>
      <c r="K3">
        <v>0</v>
      </c>
      <c r="L3">
        <v>0</v>
      </c>
    </row>
    <row r="4" spans="1:12" ht="12.75">
      <c r="A4" s="190" t="s">
        <v>93</v>
      </c>
      <c r="B4" s="191" t="s">
        <v>94</v>
      </c>
      <c r="C4">
        <v>2485458</v>
      </c>
      <c r="D4" t="s">
        <v>99</v>
      </c>
      <c r="E4" t="s">
        <v>103</v>
      </c>
      <c r="F4" t="s">
        <v>104</v>
      </c>
      <c r="G4" t="s">
        <v>105</v>
      </c>
      <c r="H4" t="s">
        <v>73</v>
      </c>
      <c r="I4" t="s">
        <v>74</v>
      </c>
      <c r="J4" s="147">
        <v>43028.8375</v>
      </c>
      <c r="K4">
        <v>0</v>
      </c>
      <c r="L4">
        <v>0</v>
      </c>
    </row>
    <row r="5" spans="1:12" ht="12.75">
      <c r="A5" s="190" t="s">
        <v>93</v>
      </c>
      <c r="B5" s="191" t="s">
        <v>94</v>
      </c>
      <c r="C5">
        <v>1397836</v>
      </c>
      <c r="D5" t="s">
        <v>99</v>
      </c>
      <c r="E5" t="s">
        <v>106</v>
      </c>
      <c r="F5" t="s">
        <v>107</v>
      </c>
      <c r="G5" t="s">
        <v>108</v>
      </c>
      <c r="H5" t="s">
        <v>73</v>
      </c>
      <c r="I5" t="s">
        <v>74</v>
      </c>
      <c r="J5" s="147">
        <v>42990.48564814815</v>
      </c>
      <c r="K5">
        <v>0</v>
      </c>
      <c r="L5">
        <v>0</v>
      </c>
    </row>
    <row r="6" spans="1:12" ht="12.75">
      <c r="A6" s="190" t="s">
        <v>93</v>
      </c>
      <c r="B6" s="191" t="s">
        <v>94</v>
      </c>
      <c r="C6">
        <v>873150</v>
      </c>
      <c r="D6" t="s">
        <v>99</v>
      </c>
      <c r="E6" t="s">
        <v>109</v>
      </c>
      <c r="F6" t="s">
        <v>110</v>
      </c>
      <c r="G6" t="s">
        <v>111</v>
      </c>
      <c r="H6" t="s">
        <v>73</v>
      </c>
      <c r="I6" t="s">
        <v>74</v>
      </c>
      <c r="J6" s="147">
        <v>43035.80438657408</v>
      </c>
      <c r="K6">
        <v>0</v>
      </c>
      <c r="L6">
        <v>0</v>
      </c>
    </row>
    <row r="7" spans="1:12" ht="12.75">
      <c r="A7" s="190" t="s">
        <v>93</v>
      </c>
      <c r="B7" s="191" t="s">
        <v>94</v>
      </c>
      <c r="C7">
        <v>201567</v>
      </c>
      <c r="D7" t="s">
        <v>99</v>
      </c>
      <c r="E7" t="s">
        <v>112</v>
      </c>
      <c r="F7" t="s">
        <v>113</v>
      </c>
      <c r="H7" t="s">
        <v>73</v>
      </c>
      <c r="I7" t="s">
        <v>74</v>
      </c>
      <c r="J7" s="147">
        <v>43028.8375</v>
      </c>
      <c r="K7">
        <v>0</v>
      </c>
      <c r="L7">
        <v>0</v>
      </c>
    </row>
    <row r="8" spans="1:12" ht="12.75">
      <c r="A8" s="190" t="s">
        <v>93</v>
      </c>
      <c r="B8" s="191" t="s">
        <v>94</v>
      </c>
      <c r="C8">
        <v>1143320</v>
      </c>
      <c r="D8" t="s">
        <v>95</v>
      </c>
      <c r="E8" t="s">
        <v>114</v>
      </c>
      <c r="F8" t="s">
        <v>115</v>
      </c>
      <c r="H8" t="s">
        <v>73</v>
      </c>
      <c r="I8" t="s">
        <v>74</v>
      </c>
      <c r="J8" s="147">
        <v>43003.4344212963</v>
      </c>
      <c r="K8">
        <v>0</v>
      </c>
      <c r="L8">
        <v>0</v>
      </c>
    </row>
    <row r="9" spans="1:12" ht="12.75">
      <c r="A9" s="190" t="s">
        <v>93</v>
      </c>
      <c r="B9" s="191" t="s">
        <v>94</v>
      </c>
      <c r="C9">
        <v>1237959</v>
      </c>
      <c r="D9" t="s">
        <v>99</v>
      </c>
      <c r="E9" t="s">
        <v>116</v>
      </c>
      <c r="F9" t="s">
        <v>117</v>
      </c>
      <c r="G9" t="s">
        <v>118</v>
      </c>
      <c r="H9" t="s">
        <v>73</v>
      </c>
      <c r="I9" t="s">
        <v>74</v>
      </c>
      <c r="J9" s="147">
        <v>43036.457407407404</v>
      </c>
      <c r="K9">
        <v>1</v>
      </c>
      <c r="L9">
        <v>0</v>
      </c>
    </row>
    <row r="10" spans="1:12" ht="12.75">
      <c r="A10" s="190" t="s">
        <v>93</v>
      </c>
      <c r="B10" s="191" t="s">
        <v>94</v>
      </c>
      <c r="C10">
        <v>1443176</v>
      </c>
      <c r="D10" t="s">
        <v>95</v>
      </c>
      <c r="E10" t="s">
        <v>119</v>
      </c>
      <c r="F10" t="s">
        <v>120</v>
      </c>
      <c r="G10" t="s">
        <v>121</v>
      </c>
      <c r="H10" t="s">
        <v>73</v>
      </c>
      <c r="I10" t="s">
        <v>74</v>
      </c>
      <c r="J10" s="147">
        <v>43036.457407407404</v>
      </c>
      <c r="K10">
        <v>0</v>
      </c>
      <c r="L10">
        <v>0</v>
      </c>
    </row>
    <row r="11" spans="1:12" ht="12.75">
      <c r="A11" s="190" t="s">
        <v>93</v>
      </c>
      <c r="B11" s="191" t="s">
        <v>94</v>
      </c>
      <c r="C11">
        <v>1045667</v>
      </c>
      <c r="D11" t="s">
        <v>95</v>
      </c>
      <c r="E11" t="s">
        <v>122</v>
      </c>
      <c r="F11" t="s">
        <v>123</v>
      </c>
      <c r="G11" t="s">
        <v>124</v>
      </c>
      <c r="H11" t="s">
        <v>73</v>
      </c>
      <c r="I11" t="s">
        <v>74</v>
      </c>
      <c r="J11" s="147">
        <v>42990.48564814815</v>
      </c>
      <c r="K11">
        <v>0</v>
      </c>
      <c r="L11">
        <v>0</v>
      </c>
    </row>
    <row r="12" spans="1:12" ht="12.75">
      <c r="A12" s="190" t="s">
        <v>93</v>
      </c>
      <c r="B12" s="191" t="s">
        <v>94</v>
      </c>
      <c r="C12">
        <v>460923</v>
      </c>
      <c r="D12" t="s">
        <v>99</v>
      </c>
      <c r="E12" t="s">
        <v>125</v>
      </c>
      <c r="F12" t="s">
        <v>126</v>
      </c>
      <c r="G12" t="s">
        <v>127</v>
      </c>
      <c r="H12" t="s">
        <v>73</v>
      </c>
      <c r="I12" t="s">
        <v>74</v>
      </c>
      <c r="J12" s="147">
        <v>43003.4344212963</v>
      </c>
      <c r="K12">
        <v>0</v>
      </c>
      <c r="L12">
        <v>0</v>
      </c>
    </row>
    <row r="13" spans="1:12" ht="12.75">
      <c r="A13" s="190" t="s">
        <v>93</v>
      </c>
      <c r="B13" s="191" t="s">
        <v>94</v>
      </c>
      <c r="C13">
        <v>4408458</v>
      </c>
      <c r="D13" t="s">
        <v>99</v>
      </c>
      <c r="E13" t="s">
        <v>128</v>
      </c>
      <c r="F13" t="s">
        <v>129</v>
      </c>
      <c r="H13" t="s">
        <v>73</v>
      </c>
      <c r="I13" t="s">
        <v>74</v>
      </c>
      <c r="J13" s="147">
        <v>42998.52309027778</v>
      </c>
      <c r="K13">
        <v>0</v>
      </c>
      <c r="L13">
        <v>0</v>
      </c>
    </row>
    <row r="14" spans="1:12" ht="12.75">
      <c r="A14" s="190" t="s">
        <v>93</v>
      </c>
      <c r="B14" s="191" t="s">
        <v>94</v>
      </c>
      <c r="C14">
        <v>4213625</v>
      </c>
      <c r="D14" t="s">
        <v>95</v>
      </c>
      <c r="E14" t="s">
        <v>130</v>
      </c>
      <c r="F14" t="s">
        <v>131</v>
      </c>
      <c r="G14" t="s">
        <v>132</v>
      </c>
      <c r="H14" t="s">
        <v>73</v>
      </c>
      <c r="I14" t="s">
        <v>74</v>
      </c>
      <c r="J14" s="147">
        <v>42998.52309027778</v>
      </c>
      <c r="K14">
        <v>0</v>
      </c>
      <c r="L14">
        <v>0</v>
      </c>
    </row>
    <row r="15" spans="1:12" ht="12.75">
      <c r="A15" s="190" t="s">
        <v>93</v>
      </c>
      <c r="B15" s="191" t="s">
        <v>94</v>
      </c>
      <c r="C15">
        <v>2686098</v>
      </c>
      <c r="D15" t="s">
        <v>95</v>
      </c>
      <c r="E15" t="s">
        <v>133</v>
      </c>
      <c r="F15" t="s">
        <v>134</v>
      </c>
      <c r="G15" t="s">
        <v>135</v>
      </c>
      <c r="H15" t="s">
        <v>73</v>
      </c>
      <c r="I15" t="s">
        <v>74</v>
      </c>
      <c r="J15" s="147">
        <v>42990.48564814815</v>
      </c>
      <c r="K15">
        <v>0</v>
      </c>
      <c r="L15">
        <v>0</v>
      </c>
    </row>
    <row r="16" spans="1:12" ht="12.75">
      <c r="A16" s="190" t="s">
        <v>93</v>
      </c>
      <c r="B16" s="191" t="s">
        <v>94</v>
      </c>
      <c r="C16">
        <v>760232</v>
      </c>
      <c r="D16" t="s">
        <v>95</v>
      </c>
      <c r="E16" t="s">
        <v>136</v>
      </c>
      <c r="F16" t="s">
        <v>137</v>
      </c>
      <c r="G16" t="s">
        <v>138</v>
      </c>
      <c r="H16" t="s">
        <v>73</v>
      </c>
      <c r="I16" t="s">
        <v>74</v>
      </c>
      <c r="J16" s="147">
        <v>43024.55458333333</v>
      </c>
      <c r="K16">
        <v>0</v>
      </c>
      <c r="L16">
        <v>0</v>
      </c>
    </row>
    <row r="17" spans="1:12" ht="12.75">
      <c r="A17" s="190" t="s">
        <v>93</v>
      </c>
      <c r="B17" s="191" t="s">
        <v>94</v>
      </c>
      <c r="C17">
        <v>9994163</v>
      </c>
      <c r="D17" t="s">
        <v>95</v>
      </c>
      <c r="E17" t="s">
        <v>139</v>
      </c>
      <c r="F17" t="s">
        <v>140</v>
      </c>
      <c r="G17" t="s">
        <v>141</v>
      </c>
      <c r="H17" t="s">
        <v>73</v>
      </c>
      <c r="I17" t="s">
        <v>74</v>
      </c>
      <c r="J17" s="147">
        <v>42990.48564814815</v>
      </c>
      <c r="K17">
        <v>0</v>
      </c>
      <c r="L17">
        <v>0</v>
      </c>
    </row>
    <row r="18" spans="1:12" ht="12.75">
      <c r="A18" s="190" t="s">
        <v>93</v>
      </c>
      <c r="B18" s="191" t="s">
        <v>94</v>
      </c>
      <c r="C18">
        <v>1482710</v>
      </c>
      <c r="D18" t="s">
        <v>95</v>
      </c>
      <c r="E18" t="s">
        <v>142</v>
      </c>
      <c r="F18" t="s">
        <v>143</v>
      </c>
      <c r="G18" t="s">
        <v>144</v>
      </c>
      <c r="H18" t="s">
        <v>73</v>
      </c>
      <c r="I18" t="s">
        <v>74</v>
      </c>
      <c r="J18" s="147">
        <v>43028.8375</v>
      </c>
      <c r="K18">
        <v>0</v>
      </c>
      <c r="L18">
        <v>0</v>
      </c>
    </row>
    <row r="19" spans="1:12" ht="12.75">
      <c r="A19" s="190" t="s">
        <v>93</v>
      </c>
      <c r="B19" s="191" t="s">
        <v>94</v>
      </c>
      <c r="C19">
        <v>1822958</v>
      </c>
      <c r="D19" t="s">
        <v>99</v>
      </c>
      <c r="E19" t="s">
        <v>142</v>
      </c>
      <c r="F19" t="s">
        <v>104</v>
      </c>
      <c r="G19" t="s">
        <v>145</v>
      </c>
      <c r="H19" t="s">
        <v>73</v>
      </c>
      <c r="I19" t="s">
        <v>74</v>
      </c>
      <c r="J19" s="147">
        <v>43028.8375</v>
      </c>
      <c r="K19">
        <v>0</v>
      </c>
      <c r="L19">
        <v>0</v>
      </c>
    </row>
    <row r="20" spans="1:12" ht="12.75">
      <c r="A20" s="190" t="s">
        <v>93</v>
      </c>
      <c r="B20" s="191" t="s">
        <v>94</v>
      </c>
      <c r="C20">
        <v>4951829</v>
      </c>
      <c r="D20" t="s">
        <v>99</v>
      </c>
      <c r="E20" t="s">
        <v>146</v>
      </c>
      <c r="F20" t="s">
        <v>113</v>
      </c>
      <c r="G20" t="s">
        <v>147</v>
      </c>
      <c r="H20" t="s">
        <v>75</v>
      </c>
      <c r="I20" t="s">
        <v>74</v>
      </c>
      <c r="J20" s="147">
        <v>43036.457407407404</v>
      </c>
      <c r="K20">
        <v>1</v>
      </c>
      <c r="L20">
        <v>0</v>
      </c>
    </row>
    <row r="21" spans="1:12" ht="12.75">
      <c r="A21" s="190" t="s">
        <v>93</v>
      </c>
      <c r="B21" s="191" t="s">
        <v>94</v>
      </c>
      <c r="C21">
        <v>620204</v>
      </c>
      <c r="D21" t="s">
        <v>99</v>
      </c>
      <c r="E21" t="s">
        <v>148</v>
      </c>
      <c r="F21" t="s">
        <v>149</v>
      </c>
      <c r="G21" t="s">
        <v>150</v>
      </c>
      <c r="H21" t="s">
        <v>75</v>
      </c>
      <c r="I21" t="s">
        <v>74</v>
      </c>
      <c r="J21" s="147">
        <v>42990.48564814815</v>
      </c>
      <c r="K21">
        <v>1</v>
      </c>
      <c r="L21">
        <v>0</v>
      </c>
    </row>
    <row r="22" spans="1:12" ht="12.75">
      <c r="A22" s="190" t="s">
        <v>93</v>
      </c>
      <c r="B22" s="191" t="s">
        <v>94</v>
      </c>
      <c r="C22">
        <v>2473487</v>
      </c>
      <c r="D22" t="s">
        <v>99</v>
      </c>
      <c r="E22" t="s">
        <v>151</v>
      </c>
      <c r="F22" t="s">
        <v>129</v>
      </c>
      <c r="G22" t="s">
        <v>152</v>
      </c>
      <c r="H22" t="s">
        <v>73</v>
      </c>
      <c r="I22" t="s">
        <v>74</v>
      </c>
      <c r="J22" s="147">
        <v>42990.48564814815</v>
      </c>
      <c r="K22">
        <v>0</v>
      </c>
      <c r="L22">
        <v>0</v>
      </c>
    </row>
    <row r="23" spans="1:12" ht="12.75">
      <c r="A23" s="190" t="s">
        <v>93</v>
      </c>
      <c r="B23" s="191" t="s">
        <v>94</v>
      </c>
      <c r="C23">
        <v>1691783</v>
      </c>
      <c r="D23" t="s">
        <v>95</v>
      </c>
      <c r="E23" t="s">
        <v>153</v>
      </c>
      <c r="F23" t="s">
        <v>131</v>
      </c>
      <c r="G23" t="s">
        <v>154</v>
      </c>
      <c r="H23" t="s">
        <v>75</v>
      </c>
      <c r="I23" t="s">
        <v>74</v>
      </c>
      <c r="J23" s="147">
        <v>42990.48564814815</v>
      </c>
      <c r="K23">
        <v>0</v>
      </c>
      <c r="L23">
        <v>0</v>
      </c>
    </row>
    <row r="24" spans="1:12" ht="12.75">
      <c r="A24" s="190" t="s">
        <v>93</v>
      </c>
      <c r="B24" s="191" t="s">
        <v>94</v>
      </c>
      <c r="C24">
        <v>2476952</v>
      </c>
      <c r="D24" t="s">
        <v>99</v>
      </c>
      <c r="E24" t="s">
        <v>153</v>
      </c>
      <c r="F24" t="s">
        <v>155</v>
      </c>
      <c r="G24" t="s">
        <v>156</v>
      </c>
      <c r="H24" t="s">
        <v>75</v>
      </c>
      <c r="I24" t="s">
        <v>74</v>
      </c>
      <c r="J24" s="147">
        <v>42990.48564814815</v>
      </c>
      <c r="K24">
        <v>0</v>
      </c>
      <c r="L24">
        <v>0</v>
      </c>
    </row>
    <row r="25" spans="1:12" ht="12.75">
      <c r="A25" s="190" t="s">
        <v>93</v>
      </c>
      <c r="B25" s="191" t="s">
        <v>94</v>
      </c>
      <c r="C25">
        <v>1489881</v>
      </c>
      <c r="D25" t="s">
        <v>99</v>
      </c>
      <c r="E25" t="s">
        <v>157</v>
      </c>
      <c r="F25" t="s">
        <v>158</v>
      </c>
      <c r="H25" t="s">
        <v>73</v>
      </c>
      <c r="I25" t="s">
        <v>74</v>
      </c>
      <c r="J25" s="147">
        <v>43036.457407407404</v>
      </c>
      <c r="K25">
        <v>0</v>
      </c>
      <c r="L25">
        <v>0</v>
      </c>
    </row>
    <row r="26" spans="1:12" ht="12.75">
      <c r="A26" s="190" t="s">
        <v>93</v>
      </c>
      <c r="B26" s="191" t="s">
        <v>94</v>
      </c>
      <c r="C26">
        <v>9902439</v>
      </c>
      <c r="D26" t="s">
        <v>95</v>
      </c>
      <c r="E26" t="s">
        <v>172</v>
      </c>
      <c r="F26" t="s">
        <v>173</v>
      </c>
      <c r="G26" t="s">
        <v>174</v>
      </c>
      <c r="H26" t="s">
        <v>73</v>
      </c>
      <c r="I26" t="s">
        <v>74</v>
      </c>
      <c r="J26" s="147">
        <v>43038.783854166664</v>
      </c>
      <c r="K26">
        <v>1</v>
      </c>
      <c r="L26">
        <v>0</v>
      </c>
    </row>
    <row r="27" spans="1:12" ht="12.75">
      <c r="A27" s="190" t="s">
        <v>93</v>
      </c>
      <c r="B27" s="191" t="s">
        <v>94</v>
      </c>
      <c r="C27">
        <v>741620</v>
      </c>
      <c r="D27" t="s">
        <v>99</v>
      </c>
      <c r="E27" t="s">
        <v>159</v>
      </c>
      <c r="F27" t="s">
        <v>160</v>
      </c>
      <c r="G27" t="s">
        <v>161</v>
      </c>
      <c r="H27" t="s">
        <v>73</v>
      </c>
      <c r="I27" t="s">
        <v>74</v>
      </c>
      <c r="J27" s="147">
        <v>43035.783113425925</v>
      </c>
      <c r="K27">
        <v>0</v>
      </c>
      <c r="L27">
        <v>0</v>
      </c>
    </row>
    <row r="28" spans="1:12" ht="12.75">
      <c r="A28" s="190" t="s">
        <v>93</v>
      </c>
      <c r="B28" s="191" t="s">
        <v>94</v>
      </c>
      <c r="C28">
        <v>2827428</v>
      </c>
      <c r="D28" t="s">
        <v>95</v>
      </c>
      <c r="E28" t="s">
        <v>162</v>
      </c>
      <c r="F28" t="s">
        <v>163</v>
      </c>
      <c r="G28" t="s">
        <v>164</v>
      </c>
      <c r="H28" t="s">
        <v>75</v>
      </c>
      <c r="I28" t="s">
        <v>74</v>
      </c>
      <c r="J28" s="147">
        <v>43028.8375</v>
      </c>
      <c r="K28">
        <v>0</v>
      </c>
      <c r="L28">
        <v>0</v>
      </c>
    </row>
    <row r="29" spans="1:12" ht="12.75">
      <c r="A29" s="190" t="s">
        <v>93</v>
      </c>
      <c r="B29" s="191" t="s">
        <v>94</v>
      </c>
      <c r="C29">
        <v>749864</v>
      </c>
      <c r="D29" t="s">
        <v>99</v>
      </c>
      <c r="E29" t="s">
        <v>165</v>
      </c>
      <c r="F29" t="s">
        <v>160</v>
      </c>
      <c r="G29" t="s">
        <v>166</v>
      </c>
      <c r="H29" t="s">
        <v>73</v>
      </c>
      <c r="I29" t="s">
        <v>74</v>
      </c>
      <c r="J29" s="147">
        <v>43036.457407407404</v>
      </c>
      <c r="K29">
        <v>0</v>
      </c>
      <c r="L29">
        <v>0</v>
      </c>
    </row>
    <row r="30" spans="1:12" ht="12.75">
      <c r="A30" s="190" t="s">
        <v>93</v>
      </c>
      <c r="B30" s="191" t="s">
        <v>94</v>
      </c>
      <c r="C30">
        <v>2545260</v>
      </c>
      <c r="D30" t="s">
        <v>95</v>
      </c>
      <c r="E30" t="s">
        <v>165</v>
      </c>
      <c r="F30" t="s">
        <v>167</v>
      </c>
      <c r="G30" t="s">
        <v>168</v>
      </c>
      <c r="H30" t="s">
        <v>75</v>
      </c>
      <c r="I30" t="s">
        <v>74</v>
      </c>
      <c r="J30" s="147">
        <v>43036.457407407404</v>
      </c>
      <c r="K30">
        <v>0</v>
      </c>
      <c r="L30">
        <v>0</v>
      </c>
    </row>
    <row r="31" spans="1:12" ht="12.75">
      <c r="A31" s="190" t="s">
        <v>93</v>
      </c>
      <c r="B31" s="191" t="s">
        <v>94</v>
      </c>
      <c r="C31">
        <v>4310976</v>
      </c>
      <c r="D31" t="s">
        <v>99</v>
      </c>
      <c r="E31" t="s">
        <v>169</v>
      </c>
      <c r="F31" t="s">
        <v>170</v>
      </c>
      <c r="G31" t="s">
        <v>171</v>
      </c>
      <c r="H31" t="s">
        <v>75</v>
      </c>
      <c r="I31" t="s">
        <v>74</v>
      </c>
      <c r="J31" s="147">
        <v>43003.4344212963</v>
      </c>
      <c r="K31">
        <v>0</v>
      </c>
      <c r="L31">
        <v>0</v>
      </c>
    </row>
    <row r="32" ht="12.75">
      <c r="J32" s="148"/>
    </row>
    <row r="33" spans="1:12" ht="12.75">
      <c r="A33" s="150"/>
      <c r="B33" s="150"/>
      <c r="C33" s="150"/>
      <c r="D33" s="150"/>
      <c r="E33" s="150"/>
      <c r="F33" s="150"/>
      <c r="G33" s="150"/>
      <c r="H33" s="150"/>
      <c r="I33" s="150"/>
      <c r="K33" s="150"/>
      <c r="L33" s="149">
        <v>0</v>
      </c>
    </row>
    <row r="34" spans="1:12" ht="12.75">
      <c r="A34" s="151" t="s">
        <v>78</v>
      </c>
      <c r="B34" s="152"/>
      <c r="C34" s="153" t="s">
        <v>79</v>
      </c>
      <c r="D34" s="154"/>
      <c r="E34" s="154"/>
      <c r="F34" s="153">
        <v>411</v>
      </c>
      <c r="G34" s="155" t="s">
        <v>55</v>
      </c>
      <c r="H34" s="156">
        <v>42837</v>
      </c>
      <c r="I34" s="157"/>
      <c r="L34" s="149">
        <v>1</v>
      </c>
    </row>
    <row r="35" spans="1:13" ht="12.75">
      <c r="A35" s="158" t="s">
        <v>80</v>
      </c>
      <c r="B35" s="158"/>
      <c r="C35" s="159"/>
      <c r="D35" s="160" t="s">
        <v>74</v>
      </c>
      <c r="E35" s="160" t="s">
        <v>76</v>
      </c>
      <c r="F35" s="160" t="s">
        <v>75</v>
      </c>
      <c r="G35" s="160" t="s">
        <v>73</v>
      </c>
      <c r="H35" s="160" t="s">
        <v>77</v>
      </c>
      <c r="I35" s="160" t="s">
        <v>81</v>
      </c>
      <c r="J35" s="161" t="s">
        <v>82</v>
      </c>
      <c r="K35" s="160" t="s">
        <v>83</v>
      </c>
      <c r="L35" s="149">
        <f>SUM(K2:K33)</f>
        <v>4</v>
      </c>
      <c r="M35" s="149">
        <f>SUM(L2:L33)</f>
        <v>0</v>
      </c>
    </row>
    <row r="36" spans="1:11" ht="12.75">
      <c r="A36" s="162" t="s">
        <v>84</v>
      </c>
      <c r="B36" s="163"/>
      <c r="C36" s="163"/>
      <c r="D36" s="163">
        <f>_xlfn.COUNTIFS(H2:H33,D35)</f>
        <v>0</v>
      </c>
      <c r="E36" s="163">
        <f>H36+I36</f>
        <v>0</v>
      </c>
      <c r="F36" s="163">
        <f>_xlfn.COUNTIFS(H2:H33,F35)</f>
        <v>8</v>
      </c>
      <c r="G36" s="163">
        <f>_xlfn.COUNTIFS(H2:H33,G35)</f>
        <v>22</v>
      </c>
      <c r="H36" s="163">
        <f>_xlfn.COUNTIFS(I2:I33,H35)</f>
        <v>0</v>
      </c>
      <c r="I36" s="163">
        <f>_xlfn.COUNTIFS(H2:H33,I35)</f>
        <v>0</v>
      </c>
      <c r="J36" s="163">
        <f>_xlfn.COUNTIFS(I2:I33,J35)</f>
        <v>0</v>
      </c>
      <c r="K36" s="163">
        <f>F36+G36+H36+I36+J36</f>
        <v>30</v>
      </c>
    </row>
    <row r="37" spans="1:11" ht="12.75">
      <c r="A37" s="162" t="s">
        <v>85</v>
      </c>
      <c r="B37" s="163"/>
      <c r="C37" s="163"/>
      <c r="D37" s="163"/>
      <c r="E37" s="163"/>
      <c r="F37" s="163">
        <f>_xlfn.COUNTIFS(H2:H33,F35,K2:K33,1)</f>
        <v>2</v>
      </c>
      <c r="G37" s="163">
        <f>_xlfn.COUNTIFS(H2:H33,G35,K2:K33,1)</f>
        <v>2</v>
      </c>
      <c r="H37" s="163"/>
      <c r="J37" s="164" t="s">
        <v>86</v>
      </c>
      <c r="K37" s="163">
        <f>SUM(E37:G37)</f>
        <v>4</v>
      </c>
    </row>
    <row r="38" spans="1:11" ht="12.75">
      <c r="A38" s="165" t="s">
        <v>87</v>
      </c>
      <c r="B38" s="166"/>
      <c r="C38" s="166"/>
      <c r="D38" s="166"/>
      <c r="E38" s="166"/>
      <c r="F38" s="166">
        <f>F36-F37</f>
        <v>6</v>
      </c>
      <c r="G38" s="166">
        <f>G36-G37</f>
        <v>20</v>
      </c>
      <c r="H38" s="166">
        <f>H36</f>
        <v>0</v>
      </c>
      <c r="I38" s="166">
        <f>I36</f>
        <v>0</v>
      </c>
      <c r="K38" s="166">
        <f>SUM(F38:I38)</f>
        <v>26</v>
      </c>
    </row>
    <row r="39" spans="1:11" ht="12.75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9" ht="24" customHeight="1">
      <c r="A40" s="167" t="s">
        <v>88</v>
      </c>
      <c r="B40" s="168"/>
      <c r="C40" s="168"/>
      <c r="D40" s="169"/>
      <c r="E40" s="170" t="s">
        <v>89</v>
      </c>
      <c r="F40" s="170" t="s">
        <v>19</v>
      </c>
      <c r="G40" s="171" t="s">
        <v>20</v>
      </c>
      <c r="H40" s="170" t="s">
        <v>11</v>
      </c>
      <c r="I40" s="172">
        <f>SUM(G41:G50)</f>
        <v>934</v>
      </c>
    </row>
    <row r="41" spans="1:9" ht="12.75">
      <c r="A41" s="173"/>
      <c r="B41" s="174"/>
      <c r="C41" s="175" t="s">
        <v>3</v>
      </c>
      <c r="D41" s="163"/>
      <c r="E41" s="176">
        <f>+F38</f>
        <v>6</v>
      </c>
      <c r="F41" s="163">
        <v>26</v>
      </c>
      <c r="G41" s="177">
        <f aca="true" t="shared" si="0" ref="G41:G48">E41*F41</f>
        <v>156</v>
      </c>
      <c r="H41" s="178"/>
      <c r="I41" s="179"/>
    </row>
    <row r="42" spans="1:9" ht="12.75">
      <c r="A42" s="173"/>
      <c r="B42" s="174"/>
      <c r="C42" s="175" t="s">
        <v>5</v>
      </c>
      <c r="D42" s="163"/>
      <c r="E42" s="176">
        <f>F37</f>
        <v>2</v>
      </c>
      <c r="F42" s="163">
        <v>0</v>
      </c>
      <c r="G42" s="177">
        <f t="shared" si="0"/>
        <v>0</v>
      </c>
      <c r="H42" s="178"/>
      <c r="I42" s="179"/>
    </row>
    <row r="43" spans="1:9" ht="12.75">
      <c r="A43" s="173"/>
      <c r="B43" s="174"/>
      <c r="C43" s="175" t="s">
        <v>6</v>
      </c>
      <c r="D43" s="163"/>
      <c r="E43" s="176">
        <f>G38</f>
        <v>20</v>
      </c>
      <c r="F43" s="163">
        <v>26</v>
      </c>
      <c r="G43" s="177">
        <f t="shared" si="0"/>
        <v>520</v>
      </c>
      <c r="H43" s="178"/>
      <c r="I43" s="179"/>
    </row>
    <row r="44" spans="1:9" ht="12.75">
      <c r="A44" s="173"/>
      <c r="B44" s="174"/>
      <c r="C44" s="175" t="s">
        <v>8</v>
      </c>
      <c r="D44" s="163"/>
      <c r="E44" s="176">
        <f>G37</f>
        <v>2</v>
      </c>
      <c r="F44" s="163">
        <v>0</v>
      </c>
      <c r="G44" s="177">
        <f t="shared" si="0"/>
        <v>0</v>
      </c>
      <c r="H44" s="178"/>
      <c r="I44" s="179"/>
    </row>
    <row r="45" spans="1:9" ht="12.75">
      <c r="A45" s="173"/>
      <c r="B45" s="174"/>
      <c r="C45" s="175" t="s">
        <v>9</v>
      </c>
      <c r="D45" s="163"/>
      <c r="E45" s="176">
        <f>I36</f>
        <v>0</v>
      </c>
      <c r="F45" s="180">
        <v>7.5</v>
      </c>
      <c r="G45" s="177">
        <f t="shared" si="0"/>
        <v>0</v>
      </c>
      <c r="H45" s="178"/>
      <c r="I45" s="179"/>
    </row>
    <row r="46" spans="1:9" ht="12.75">
      <c r="A46" s="173"/>
      <c r="B46" s="174"/>
      <c r="C46" s="175" t="s">
        <v>10</v>
      </c>
      <c r="D46" s="163"/>
      <c r="E46" s="176">
        <f>H36</f>
        <v>0</v>
      </c>
      <c r="F46" s="180">
        <v>7.5</v>
      </c>
      <c r="G46" s="177">
        <f t="shared" si="0"/>
        <v>0</v>
      </c>
      <c r="H46" s="178"/>
      <c r="I46" s="179"/>
    </row>
    <row r="47" spans="1:9" ht="12.75">
      <c r="A47" s="173"/>
      <c r="B47" s="174"/>
      <c r="C47" s="175" t="s">
        <v>90</v>
      </c>
      <c r="D47" s="163"/>
      <c r="E47" s="176">
        <f>SUM(E41:E46)</f>
        <v>30</v>
      </c>
      <c r="F47" s="163"/>
      <c r="G47" s="177"/>
      <c r="H47" s="178"/>
      <c r="I47" s="179"/>
    </row>
    <row r="48" spans="1:9" ht="12.75">
      <c r="A48" s="173"/>
      <c r="B48" s="174"/>
      <c r="C48" s="175" t="s">
        <v>13</v>
      </c>
      <c r="D48" s="163"/>
      <c r="E48" s="176">
        <f>+J36</f>
        <v>0</v>
      </c>
      <c r="F48" s="163">
        <v>5</v>
      </c>
      <c r="G48" s="177">
        <f t="shared" si="0"/>
        <v>0</v>
      </c>
      <c r="H48" s="178"/>
      <c r="I48" s="179"/>
    </row>
    <row r="49" spans="1:9" ht="12.75">
      <c r="A49" s="173"/>
      <c r="B49" s="174"/>
      <c r="C49" s="175" t="s">
        <v>14</v>
      </c>
      <c r="D49" s="163"/>
      <c r="E49" s="176">
        <f>SUM(E41+E43)</f>
        <v>26</v>
      </c>
      <c r="F49" s="163">
        <v>8</v>
      </c>
      <c r="G49" s="177">
        <f>E49*F49</f>
        <v>208</v>
      </c>
      <c r="H49" s="178"/>
      <c r="I49" s="179"/>
    </row>
    <row r="50" spans="1:9" ht="12.75">
      <c r="A50" s="181"/>
      <c r="B50" s="182"/>
      <c r="C50" s="183" t="s">
        <v>15</v>
      </c>
      <c r="D50" s="166"/>
      <c r="E50" s="184">
        <v>1</v>
      </c>
      <c r="F50" s="166">
        <v>50</v>
      </c>
      <c r="G50" s="185">
        <f>E50*F50</f>
        <v>50</v>
      </c>
      <c r="H50" s="186"/>
      <c r="I50" s="187"/>
    </row>
    <row r="52" ht="12.75">
      <c r="K52" s="188"/>
    </row>
  </sheetData>
  <sheetProtection/>
  <autoFilter ref="A1:N51"/>
  <dataValidations count="1">
    <dataValidation type="custom" allowBlank="1" showInputMessage="1" showErrorMessage="1" error="Ne pas saisir Calcul automatique" sqref="I40">
      <formula1>G50</formula1>
    </dataValidation>
  </dataValidations>
  <printOptions/>
  <pageMargins left="0.56" right="0.46" top="0.63" bottom="0.49" header="0.31496062992125984" footer="0.31496062992125984"/>
  <pageSetup fitToHeight="100" fitToWidth="1" orientation="landscape" paperSize="9" scale="69" r:id="rId1"/>
  <headerFooter alignWithMargins="0">
    <oddHeader>&amp;L&amp;F &amp;A&amp;RPage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Jean-Marc</cp:lastModifiedBy>
  <cp:lastPrinted>2017-10-30T09:06:09Z</cp:lastPrinted>
  <dcterms:created xsi:type="dcterms:W3CDTF">2017-10-30T09:02:05Z</dcterms:created>
  <dcterms:modified xsi:type="dcterms:W3CDTF">2017-11-21T09:11:22Z</dcterms:modified>
  <cp:category/>
  <cp:version/>
  <cp:contentType/>
  <cp:contentStatus/>
</cp:coreProperties>
</file>